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Šef1" sheetId="1" r:id="rId1"/>
  </sheets>
  <definedNames>
    <definedName name="_xlnm.Print_Titles" localSheetId="0">'Šef1'!$6:$6</definedName>
  </definedNames>
  <calcPr fullCalcOnLoad="1"/>
</workbook>
</file>

<file path=xl/sharedStrings.xml><?xml version="1.0" encoding="utf-8"?>
<sst xmlns="http://schemas.openxmlformats.org/spreadsheetml/2006/main" count="536" uniqueCount="346">
  <si>
    <t>UKUPNO ŠIBENSKO-KNINSKA ŽUPANIJA:</t>
  </si>
  <si>
    <t>ZLARIN</t>
  </si>
  <si>
    <t>POLUOTOK PELJEŠAC</t>
  </si>
  <si>
    <t>PAG</t>
  </si>
  <si>
    <t>MINISTARSTVA/JAVNI SEKTOR</t>
  </si>
  <si>
    <t>PROJEKT</t>
  </si>
  <si>
    <t>IZNOS</t>
  </si>
  <si>
    <t>UKUPNO DUBROVAČKO-NERETVANSKA ŽUPANIJA:</t>
  </si>
  <si>
    <t>UKUPNO PRIMORSKO-GORANSKA ŽUPANIJA:</t>
  </si>
  <si>
    <t>KORČULA</t>
  </si>
  <si>
    <t>MINISTARSTVO MORA, PROMETA I INFRASTRUKTURE</t>
  </si>
  <si>
    <t>SVEUKUPNO MINISTARSTVO MORA, PROMETA I INFRASTRUKTURE:</t>
  </si>
  <si>
    <t>OLIB</t>
  </si>
  <si>
    <t>Dogradnja luke Sumartin</t>
  </si>
  <si>
    <t>PRVIĆ</t>
  </si>
  <si>
    <t>Manifestacija "Bodulska pripetavanja"</t>
  </si>
  <si>
    <t>KRK, RAB, PAG</t>
  </si>
  <si>
    <t>DRVENIK VELI</t>
  </si>
  <si>
    <t>ZADAR</t>
  </si>
  <si>
    <t>DUBROVAČKO-NERETVANSKA ŽUPANIJA - Subvencija cestovnog prijevoza</t>
  </si>
  <si>
    <t>SPLITSKO-DALMATINSKA ŽUPANIJA - Subvencija cestovnog prijevoza</t>
  </si>
  <si>
    <t>ZADARSKA ŽUPANIJA - Subvencija cestovnog prijevoza</t>
  </si>
  <si>
    <t>PRIMORSKO-GORANSKA ŽUPANIJA - Subvencija cestovnog prijevoza</t>
  </si>
  <si>
    <t>DUBROVAČKO-NERETVANSKA ŽUPANIJA - Subvencija vode domaćinstvima</t>
  </si>
  <si>
    <t>Poticanje otočnog gospodarstva</t>
  </si>
  <si>
    <t>UKUPNO SPLITSKO-DALMATINSKA ŽUPANIJA:</t>
  </si>
  <si>
    <t>UKUPNO ZADARSKA ŽUPANIJA:</t>
  </si>
  <si>
    <t>UGLJAN</t>
  </si>
  <si>
    <t>VIS</t>
  </si>
  <si>
    <t>HVAR</t>
  </si>
  <si>
    <t>ŠOLTA</t>
  </si>
  <si>
    <t>KRK</t>
  </si>
  <si>
    <t>BRAČ</t>
  </si>
  <si>
    <t>LOŠINJ</t>
  </si>
  <si>
    <t>ŠIBENSKO-KNINSKA ŽUPANIJA</t>
  </si>
  <si>
    <t>SPLITSKO-DALMATINSKA ŽUPANIJA</t>
  </si>
  <si>
    <t>DUBROVAČKO-NERETVANSKA ŽUPANIJA</t>
  </si>
  <si>
    <t>PRIMORSKO-GORANSKA ŽUPANIJA</t>
  </si>
  <si>
    <t>ZADARSKA ŽUPANIJA</t>
  </si>
  <si>
    <t>CRES</t>
  </si>
  <si>
    <t>RAB</t>
  </si>
  <si>
    <t>LASTOVO</t>
  </si>
  <si>
    <t>PREMUDA</t>
  </si>
  <si>
    <t>DUGI OTOK</t>
  </si>
  <si>
    <t>PAŠMAN</t>
  </si>
  <si>
    <t>SVI OTOCI</t>
  </si>
  <si>
    <t>VIR</t>
  </si>
  <si>
    <t>SUSAK</t>
  </si>
  <si>
    <t>UNIJE</t>
  </si>
  <si>
    <t>IŽ</t>
  </si>
  <si>
    <t>SESTRUNJ</t>
  </si>
  <si>
    <t>Ambulanta Sestrunj</t>
  </si>
  <si>
    <t>VELI LOŠINJ</t>
  </si>
  <si>
    <t>ILOVIK</t>
  </si>
  <si>
    <t>Izgradnja objekta osnovne škole u općini Okrug, otok Čiovo</t>
  </si>
  <si>
    <t>ČIOVO</t>
  </si>
  <si>
    <t>MURTER</t>
  </si>
  <si>
    <t xml:space="preserve">Općina Ston - Rekonstrukcija vodovodne mreže u ulici Put Supavla </t>
  </si>
  <si>
    <t>Općina Tisno - Izrada projektne dokumentacije za sustav odvodnje otpadnih voda Pirovac-Tisno-Jezera</t>
  </si>
  <si>
    <t>Izgradnja objekata vodoopskrbe I. Faze dogradnje regionalnog sustava NPKLM</t>
  </si>
  <si>
    <t>Izgradnja vodoopskrbe Karbuna</t>
  </si>
  <si>
    <t>Izrada izvedbene tehničke dokumentacije rješenja poboljšanja i dogradnje vodoopskrbnog sustava</t>
  </si>
  <si>
    <t>Sanacija krovišta Doma zdravlja „Dr. Ante Franulović“, Vela Luka</t>
  </si>
  <si>
    <t>Zamjena postojeće vanjske stolarije prizemlja i kata u organizacijskoj jedinici Blato</t>
  </si>
  <si>
    <t>Nabava 12-kanalnog EKG uređaja za ambulantu na Drveniku Velom</t>
  </si>
  <si>
    <t>Grad Trogir - Uređenje i sanacija pristupa trajektnom pristaništu u Velom Drveniku</t>
  </si>
  <si>
    <t>Općina Trpanj - Uređenja nerazvrstanih cesta u mjestu Duba</t>
  </si>
  <si>
    <t>Grad Trogir - Protupožarni putovi na Drveniku Velom</t>
  </si>
  <si>
    <t>Grad Korčula - Asfaltiranje cesta na području naselja Pupnat</t>
  </si>
  <si>
    <t>Općina Janjina -Specijalno vozilo za odvoz kucnog otpada</t>
  </si>
  <si>
    <t>Grad Korčula - Asfaltiranje ceste za Pupnatsku luku</t>
  </si>
  <si>
    <t>Općina Smokvica - Nabavka kandelabera za javnu rasvjetu u Brni i na Vinašcu</t>
  </si>
  <si>
    <t>Općina Pučišća - Asfaltiranje nerazvrstanih cesta na području Općine Pučišća</t>
  </si>
  <si>
    <t>Općina Blato - Održavanje nerazvrstanih cesta na području Općine Blato</t>
  </si>
  <si>
    <t>Općina Kukljica - Uređenje nerazvrstane ceste i postavljanje javne rasvjete</t>
  </si>
  <si>
    <t>Općina Milna - Sanacija poljskih putova</t>
  </si>
  <si>
    <t>Općina Milna - Sanacija mjesnog puta od predjela Bregana do uvale Lučica</t>
  </si>
  <si>
    <t>Grad Korčula - Postavljanje javne rasvjete na području Pupnata</t>
  </si>
  <si>
    <t>Općina Lopar - Uređenje šetnice Rtić – ambulanta Lopar</t>
  </si>
  <si>
    <t>Općina Lopar - Izrada projektne dokumentacije za nerazvrstane ceste na području općine</t>
  </si>
  <si>
    <t>GRAD ŠIBENIK</t>
  </si>
  <si>
    <t>Općina Smokvica - Potpora poslovanja športske udruge Smokvica</t>
  </si>
  <si>
    <t>Sufinanciranje zračne linije M.Lošinj-Unije</t>
  </si>
  <si>
    <t>Poptora poslovanju glazbene škole "Mirković" na otocima Krk, Rab, Pag</t>
  </si>
  <si>
    <t>Općina Kolan - Potpora tekućem poslovanju općine Kolan</t>
  </si>
  <si>
    <t>Grad Korčula - Organizacija sportske manifestacije Igre otoka svijeta na otoku Korčuli</t>
  </si>
  <si>
    <t xml:space="preserve">Općina Ston - Potpora tekućem poslovanju Općine </t>
  </si>
  <si>
    <t>GRAD TROGIR</t>
  </si>
  <si>
    <t>Općina Orebić - Izgradnja cisterne za vodu i sistema za pročišćavanje fekalnih voda za Franjevački samostan u Orebiću</t>
  </si>
  <si>
    <t xml:space="preserve">Općina Blato - Ugovor o sufinanciranju rekonstrukcije i uređenja parka u Blatu </t>
  </si>
  <si>
    <t>Općina Lopar - Istražni radovi i izrada projektne dokumentacije uređenja obalnog pojasa od Starog mula do trajektnog pristaništa, te sportske luke u uvali "San Marino"</t>
  </si>
  <si>
    <t>Općina Kukljica - Izgradnja javne rasvjete na području općine Kukljica</t>
  </si>
  <si>
    <t>Uređenje pristaništa u luci Borak</t>
  </si>
  <si>
    <t>Općina Blato - Izgradnja interventnog helidroma Blato</t>
  </si>
  <si>
    <t>Grad Cres - Izgradnja  mrtvačnice u gradu Cresu</t>
  </si>
  <si>
    <t>Općina Janjina - Nabava malog terenskog vatrogasnog vozila</t>
  </si>
  <si>
    <t>Općina Nrežišća - Elektrifikacija bazena za eksploataciju kamena "Donji Humac"</t>
  </si>
  <si>
    <t>Općina Blato - Unutrašnje uređenje i opremanje samostana (rekonstrukcija i opremanje višenamjenske dvorane)</t>
  </si>
  <si>
    <t>Općina Lopar - Geodetske izmjere u cilju izrade projektne dokumentacije</t>
  </si>
  <si>
    <t>UKUPNO SVI OTOCI:</t>
  </si>
  <si>
    <t>Hrvatski farmer - Uređenje izložbenog prostora u sklopu sajma Eko-etno Hrvatska</t>
  </si>
  <si>
    <t>Matica Hrvatska - Stručno-znanstveni skup "More - hrvatsko blago"</t>
  </si>
  <si>
    <t>Udruga Braća Hrvatskog Zmaja - Izdavanje "Monografije otoka Oliba"</t>
  </si>
  <si>
    <t>Općina Kukljica - Sanacija krova društvenog doma</t>
  </si>
  <si>
    <t>Grad Korčula - Igralište Stare Kneže, Račišće</t>
  </si>
  <si>
    <t>Općina Punat - Uređenje okoliša oko zgrade dječjeg vrtića u Puntu</t>
  </si>
  <si>
    <t>Grad Vis - Adaptacija i uređenje dječjeg vrtića u gradu Visu</t>
  </si>
  <si>
    <t>Općina Blato - Rekonstrukcija krovišta Doma kulture</t>
  </si>
  <si>
    <t>Općina Blato - Plastifikacija igrališta za male športove</t>
  </si>
  <si>
    <t>Grad Krk - Izgradnja dječjeg vrtića i jaslica u gradu Krku</t>
  </si>
  <si>
    <t>Općina Smokvica - Adaptacija prostora Doma kulture za potrebe Osnovne škole u Općini Smokvica</t>
  </si>
  <si>
    <t>Općina Lopar - Plastifikacija terena u ZRC-u Lopar</t>
  </si>
  <si>
    <t>Grad Pag - Izgradnja mrtvačnice na groblju</t>
  </si>
  <si>
    <t>SPLITSKO-DALMATINSKA ŽUPANIJA - Subvencija vode domaćinstvima</t>
  </si>
  <si>
    <t>ŠIBENSKO-KNINSKA ŽUPANIJA - Subvencija vode domaćinstvima</t>
  </si>
  <si>
    <t>ZADARSKA ŽUPANIJA - Subvencija vode domaćinstvima</t>
  </si>
  <si>
    <t>PRIMORSKO-GORANSKA ŽUPANIJA - Subvencija vode domaćinstvima</t>
  </si>
  <si>
    <t>CEPOS - Organizacija III. Sajma hrvatskih autohtonih proizvoda u Splitu</t>
  </si>
  <si>
    <t>RAVA</t>
  </si>
  <si>
    <t>RIVANJ</t>
  </si>
  <si>
    <t>ISTARSKA ŽUPANIJA</t>
  </si>
  <si>
    <t>UKUPNO ISTARSKA ŽUPANIJA:</t>
  </si>
  <si>
    <t>PULA</t>
  </si>
  <si>
    <t>RABAC</t>
  </si>
  <si>
    <t>Dogradnja luke Cres</t>
  </si>
  <si>
    <t>Rekonstrukcija rampe za trajektno pristanište Lopar</t>
  </si>
  <si>
    <t>Izgradnja sportske luke Batalaža</t>
  </si>
  <si>
    <t>Dogradnja pristaništa u luci Brestova</t>
  </si>
  <si>
    <t>Dogradnja trajektne luke Preko</t>
  </si>
  <si>
    <t>Izrada dokumentacije sanacije i dogradnje luke "Stari Porat" u Privlaci</t>
  </si>
  <si>
    <t>Izrada podloga za izradu dokumentacije sanacije i dogradnje luke "Stari Porat" u Privlaci</t>
  </si>
  <si>
    <t>Nastavak sanacije Školjere u luci Tkon</t>
  </si>
  <si>
    <t>Uređenje obalnog pojasa luke Prigradica – dogradnja luke</t>
  </si>
  <si>
    <t>1. PROMETNA INFRASTRUKTURA</t>
  </si>
  <si>
    <t>tema: Program subvencioniranja razlike u cijeni pogonskog goriva brodarima u nacionalnoj plovidbi</t>
  </si>
  <si>
    <t>DUBROVAČKO-NERETVANSKA ŽUPANIJA (Mljet)</t>
  </si>
  <si>
    <t>SPLITSKO-DALMATINSKA ŽUPANIJA (Stomorska, Komiža, Jelsa, Selce, Postira, Vis, Hvar, Bol)</t>
  </si>
  <si>
    <t>ŠIBENSKO-KNINSKA ŽUPANIJA (Murter)</t>
  </si>
  <si>
    <t>ZADARSKA ŽUPANIJA (Neviđane, Pašman, Kukljica, Veli Iž)</t>
  </si>
  <si>
    <t>PRIMORSKO-GORANSKA ŽUPANIJA (Rab, Mali Lošinj, Krk, Šilo, Rabac)</t>
  </si>
  <si>
    <t>tema: Javni linijski pomorski promet</t>
  </si>
  <si>
    <t>DUBROVAČKO-NERETVANSKA ŽUPANIJA (Elafiti, Ubli, Šipa, Koločep, Lopud, Suđurađ, Sobra, Trpanj, Dominče, Korčula, Lastovo, Vela Luka)</t>
  </si>
  <si>
    <t>PRIMORSKO-GORANSKA ŽUPANIJA (Porozina, Merag, Baška, Mišnjak, Srakane, Susak, Ilovik, Rab, Mali Lošinj, Unije, Martinščica)</t>
  </si>
  <si>
    <t xml:space="preserve">LIČKO-SENJSKA ŽUPANIJA (Žigljen, Lun, Novalja, Lopar) </t>
  </si>
  <si>
    <t>SPLITSKO-DALMATINSKA ŽUPANIJA (Jelsa, Bol, Sućuraj, Sumartin, Vis, Stari Grad, Hvar, Rogač, Supetar, Drvenik mali, Drvenik Veli)</t>
  </si>
  <si>
    <t>ŠIBENSKO-KNINSKA ŽUPANIJA (Prvić, Zlarin, Žirje, Kaprije, Krapanj)</t>
  </si>
  <si>
    <t>ZADARSKA ŽUPANIJA (Preko, Tkon, Brbinj, Zaglav, Sali, Olib, Premuda, Rivanj, Sestrunj, Zverinac, Molat, Ist, Bršanj, Iž, Rava, Premuda, Silba, Vrgada)</t>
  </si>
  <si>
    <t>SVEUKUPNO Javni linijski pomorski promet:</t>
  </si>
  <si>
    <t>tema: Program izgradnje i rekonstrukcije putničke i izletničke flote za potrebe hrvatskih privatnih brodara – malih poduzetnika</t>
  </si>
  <si>
    <t xml:space="preserve">SPLITSKO-DALMATINSKA ŽUPANIJA  (Komiža, Slatina) </t>
  </si>
  <si>
    <t>ZADARSKA ŽUPANIJA (Pašman)</t>
  </si>
  <si>
    <t>SVEUKUPNO Program izgradnje i rekonstrukcije putničke i izletničke flote za potrebe hrvatskih privatnih brodara – malih poduzetnika:</t>
  </si>
  <si>
    <t>Općina Janjina - Radovi na izgradnji interventnog heliodroma na lokaciji Mala Stažica</t>
  </si>
  <si>
    <t>ZP Mali Lošinj (aerodromsko vatrogasno vozilo, aerodromski traktor i drugo)</t>
  </si>
  <si>
    <t>RIJEKA</t>
  </si>
  <si>
    <t>Aerodrom Brač (vatrogasna oprema, sektorska sigurnosna vrata i drugo)</t>
  </si>
  <si>
    <t>tema: Izgradnja, sanacija i rekonstrukcija pristaništa, luka i lučica</t>
  </si>
  <si>
    <t>tema: Izgradnja i rekonstrukcija ribarskih luka</t>
  </si>
  <si>
    <t>LIČKO-SENJSKA ŽUPANIJA (Novalja)</t>
  </si>
  <si>
    <t xml:space="preserve">SPLITSKO-DALMATINSKA ŽUPANIJA (Komiža) </t>
  </si>
  <si>
    <t>ZADARSKA ŽUPANIJA (Tkon)</t>
  </si>
  <si>
    <t>SVEUKUPNO Izgradnja i rekonstrukcija ribarskih luka:</t>
  </si>
  <si>
    <t>SVEUKUPNO 1. PROMETNA INFRASTRUKTURA:</t>
  </si>
  <si>
    <t>2. KOMUNALNA INFRASTRUKTURA</t>
  </si>
  <si>
    <t>2.1. VODOOPSKRBA</t>
  </si>
  <si>
    <t>SVEUKUPNO 2.1. VODOOPSKRBA:</t>
  </si>
  <si>
    <t>2.2. ODVODNJA</t>
  </si>
  <si>
    <t>SVEUKUPNO 2.2. ODVODNJA:</t>
  </si>
  <si>
    <t>2.3. OTPAD</t>
  </si>
  <si>
    <t>SVEUKUPNO 2.3. OTPAD:</t>
  </si>
  <si>
    <t>3. DRUŠTVENA INFRASTRUKTURA</t>
  </si>
  <si>
    <t>SVEUKUPNO 2. KOMUNALNA INFRASTRUKTURA:</t>
  </si>
  <si>
    <t>3.4. KULTURA</t>
  </si>
  <si>
    <t>SVEUKUPNO 3.4. KULTURA:</t>
  </si>
  <si>
    <t>SVEUKUPNO 3. DRUŠTVENA INFRASTRUKTURA:</t>
  </si>
  <si>
    <t>Općina Smokvica - Izrada geodetske podloge za obuhvat izrade Urbanističkog plana uređenja „Blaca“</t>
  </si>
  <si>
    <t>Grad Komiža - Izrada projektne dokumentacije za izgradnju interventnog helidroma na otoku Visu</t>
  </si>
  <si>
    <t>BIOGRAD NA MORU</t>
  </si>
  <si>
    <t>Izrada projektne dokumentacije za izgradnju interventnih helidroma Crvena Luka i Kakma</t>
  </si>
  <si>
    <t>5. SUBVENCIJE</t>
  </si>
  <si>
    <t>SVEUKUPNO 5. SUBVENCIJE:</t>
  </si>
  <si>
    <t>6. TEKUĆE POTPORE</t>
  </si>
  <si>
    <t>6.1. UDRUGE</t>
  </si>
  <si>
    <t>SVEUKUPNO 6.1. UDRUGE:</t>
  </si>
  <si>
    <t>6.2. SPORTSKE MANIFESTACIJE, MONOGRAFIJE, SKUPOVI</t>
  </si>
  <si>
    <t>SVEUKUPNO 6.2. SPORTSKE MANIFESTACIJE, MONOGRAFIJE, SKUPOVI:</t>
  </si>
  <si>
    <t>6.3. TEKUĆE POTPORE OPĆINAMA</t>
  </si>
  <si>
    <t>SVEUKUPNO 6.3. TEKUĆE POTPORE OPĆINAMA:</t>
  </si>
  <si>
    <t>SVEUKUPNO 6. TEKUĆE POTPORE:</t>
  </si>
  <si>
    <t>BRZOBRODSKA LINIJA (Pula - (Unije) - Mali Lošinj - (Ilovik) - Zadar)</t>
  </si>
  <si>
    <t>BRZOBRODSKA LINIJA (Korčula - (Prigradica) - Hvar - Split)</t>
  </si>
  <si>
    <t>Nepotpisani Ugovori o koncesiji za linije koje održava Jadrolinija</t>
  </si>
  <si>
    <t>SVEUKUPNO 8. OSTALO:</t>
  </si>
  <si>
    <t>1.1. LUKE</t>
  </si>
  <si>
    <t>SVEUKUPNO 1.1. LUKE:</t>
  </si>
  <si>
    <t>1.2. POMORSKI PROMET</t>
  </si>
  <si>
    <t>SVEUKUPNO 1.2. POMORSKI PROMET:</t>
  </si>
  <si>
    <t>1.3. CESTOVNI PROMET</t>
  </si>
  <si>
    <t>SVEUKUPNO 1.3. CESTOVNI PROMET:</t>
  </si>
  <si>
    <t>1.4. ZRAČNI PROMET</t>
  </si>
  <si>
    <t>SVEUKUPNO 1.4. ZRAČNI PROMET:</t>
  </si>
  <si>
    <t>Izrade projektne dokumentacije i početka izgradnje putničkog terminala u luci Vela Luka</t>
  </si>
  <si>
    <t>Izrada i montaža prekrcajne rampe u pristaništu Vela Luka</t>
  </si>
  <si>
    <t>Sanacija lukobrana u luci Lumbarda</t>
  </si>
  <si>
    <t>Sanacija rive u luci Lopar</t>
  </si>
  <si>
    <t>Dogradnje i sanacije luke Porozina</t>
  </si>
  <si>
    <t>Dogradnja luke Mali Lošinj</t>
  </si>
  <si>
    <t xml:space="preserve">Dogradnja luke Supetar </t>
  </si>
  <si>
    <t>Dogradnje luke Vela Rava</t>
  </si>
  <si>
    <t>Dogradnja trajektnog pristaništa na otoku Rivnju</t>
  </si>
  <si>
    <t>Dogradnja luke Mali Iž</t>
  </si>
  <si>
    <t>Sanacija lukobrana u luci Pašman</t>
  </si>
  <si>
    <t>Općina Lopar - Asfaltiranje i uređenje nerazvrstanih cesta na području općine Lopar</t>
  </si>
  <si>
    <t>Grad Vis - Modernizacija ceste Lokva - Podstražje - Milna</t>
  </si>
  <si>
    <t>Općina Pučišća - Izgradnja ograde uzduž obalnog šetališta</t>
  </si>
  <si>
    <t>Općina Blato - Rekonstrukcija ceste na dionici D118-LC 69019</t>
  </si>
  <si>
    <t>Općina Blato - Asfaltiranje i uređenje nerazvrstanih cesta na području općine Blato</t>
  </si>
  <si>
    <t>Općina Smokvica - Uređenje i asfaltiranje ceste u mjestu Brna</t>
  </si>
  <si>
    <t>Grad Novalja - Uređenje obilaznice naselja Jakišnica</t>
  </si>
  <si>
    <t>Općina Kukljica - Asfaltiranje i uređenje protupožarnih puteva</t>
  </si>
  <si>
    <t>2.4. UREĐENJE MJESTA, GROBLJA, OSTALO</t>
  </si>
  <si>
    <t>SVEUKUPNO 2.4. UREĐENJE MJESTA, GROBLJA, OSTALO:</t>
  </si>
  <si>
    <t>Sanacija gata u luci Starigrad Paklenica</t>
  </si>
  <si>
    <t>Izgradnja  magistralnog cjevovoda Babino- Račišće-NPKL</t>
  </si>
  <si>
    <t>Rekonstrukcija vodovoda na Lastovu-II faza</t>
  </si>
  <si>
    <t>Izgradnja vodospreme "Mandre"</t>
  </si>
  <si>
    <t>Sustav odvodnje mjesta Orebić</t>
  </si>
  <si>
    <t>Sustav odvodnje mjesta Trpanj</t>
  </si>
  <si>
    <t>Sustav odvodnje općine Vela Luka</t>
  </si>
  <si>
    <t>Sustav odvodnje općine Blato</t>
  </si>
  <si>
    <t>Sustav odvodnje općine Lumbarda</t>
  </si>
  <si>
    <t>Općina Lopar - Izgradnja sustava odvodnje i DTK mreže za gospodarsku zonu Sorinj</t>
  </si>
  <si>
    <t>Sustav odvodnje Supetarska Draga - Rab</t>
  </si>
  <si>
    <t>Građenje vodnih građevina na području Velog Lošinja- ODVODNJA</t>
  </si>
  <si>
    <t>Sustav odvodnje mjesta Puntinak</t>
  </si>
  <si>
    <t>Sustav odvodnje općine Milna</t>
  </si>
  <si>
    <t>Sustav odvodnje općine Jelsa -Vrboska</t>
  </si>
  <si>
    <t>Sustav odvodnje i vodoopskrbe općine Vir</t>
  </si>
  <si>
    <t>Sustav odvodnje u Povljani-II faza</t>
  </si>
  <si>
    <t>Sustav odvodnje Ugljan</t>
  </si>
  <si>
    <t>Općina Malinska - Izgradnja sportske dvorane u Malinskoj</t>
  </si>
  <si>
    <t>Uređenje PŠ Veli Lošinj</t>
  </si>
  <si>
    <t>Uređenje PŠ Ilovik</t>
  </si>
  <si>
    <t>Uređenje PŠ Unije</t>
  </si>
  <si>
    <t>Uređenje PŠ Susak</t>
  </si>
  <si>
    <t>Grad Rab - Adaptacija i sanacija PŠ Kampor</t>
  </si>
  <si>
    <t>3.1. ŠKOLSTVO (obrazovanje, škole, vrtići, športske dvorane, igrališta)</t>
  </si>
  <si>
    <t>Grad Supetar - Izgradnja školske dvorane u Supetru</t>
  </si>
  <si>
    <t>Općina Sutivan - Izgradnja polivalentne dvorane''Sokolana''</t>
  </si>
  <si>
    <t>Grad Hvar - Izgradnja školske sportske dvorane Hvar</t>
  </si>
  <si>
    <t>Općina Pašman - Rekonstrukcija zgrade stare škole i prenamjene u dječji vrtić</t>
  </si>
  <si>
    <t>Izgradnja OŠ "Bili Brig"</t>
  </si>
  <si>
    <t>Sancija i opremanje PŠ Olib</t>
  </si>
  <si>
    <t>3.2. ZDRAVSTVO</t>
  </si>
  <si>
    <t>SVEUKUPNO 3.2. ZDRAVSTVO:</t>
  </si>
  <si>
    <t>3.3. SOCIJALNA SKRB</t>
  </si>
  <si>
    <t>SVEUKUPNO 3.3. SOCIJALNA SKRB:</t>
  </si>
  <si>
    <t>Opremanje i rekonstrukcija Doma zdravlja Korčula</t>
  </si>
  <si>
    <t xml:space="preserve">Opremanje i adaptacija ambulanti u naseljima Veli Rat, Verunić i Zaglav na Dugom otoku </t>
  </si>
  <si>
    <t>Opremanje i adaptacija ambulante Premuda</t>
  </si>
  <si>
    <t>Opremanje i adaptacija ambulante Olib</t>
  </si>
  <si>
    <t>Opremanje i adaptacija ambulanti u naseljima Lukoran, Rivanj i na otoku Ižu</t>
  </si>
  <si>
    <t>Izgradnja ambulante Neviđane</t>
  </si>
  <si>
    <t>Sanacija kupaonica i nabavu potrebne opreme u Domu za psihički bolesne odrasle osobe Blato</t>
  </si>
  <si>
    <t>Rekonstrukcija i uređenje Doma za starije osobe Rab</t>
  </si>
  <si>
    <t>Adaptacija i opremanje Doma za starije osobe"Marko Stuparić" - Mali Lošinj</t>
  </si>
  <si>
    <t>Izgradnja Doma za starije osobe Sali</t>
  </si>
  <si>
    <t>Rekonstrukcija stare škole u Dom za starije i nemoćne osobe na otoku Ugljanu mjesto Preko</t>
  </si>
  <si>
    <t>Općina Nerežišća - Nadogradnja društvenog doma Retond u Nerežišću</t>
  </si>
  <si>
    <t>Grad Vodice - Izgradnja kuturnog doma "Faust Vrančić"-Prvić</t>
  </si>
  <si>
    <t>Grad Pag - Uređenje Kneževog dvora u gradu Pagu</t>
  </si>
  <si>
    <t xml:space="preserve">Grad Pag - Rekonstrukcija - obnove mosta u staroj jezgri grada Paga </t>
  </si>
  <si>
    <t>Grad Novalja - Uređenje Državnog arhiva u Novalji -II faza</t>
  </si>
  <si>
    <t>Izgradnja vatrogasnog doma u Korčuli</t>
  </si>
  <si>
    <t>Dogradnja Vatrogasnog doma DVD Orebić</t>
  </si>
  <si>
    <t>Dogradnja Vatrogasnog doma DVD Lopar</t>
  </si>
  <si>
    <t>Općina Vela Luka - Uređenje istočnog dijela pijace stolne crkve u Veloj  Luci</t>
  </si>
  <si>
    <t>Općina Sutivan - Izgradnja galerije uz župnu crkvu u Sutivanu</t>
  </si>
  <si>
    <t>4. GOSPODARSTVO</t>
  </si>
  <si>
    <t>SVEUKUPNO 4. GOSPODARSTVO:</t>
  </si>
  <si>
    <t>Grad Rab - Uređenje pristupne infrastrukture za gospdarsku zonu Mišnjak</t>
  </si>
  <si>
    <t>Općina Postira - Adaptacija i dogradnja zgrade općine Postira</t>
  </si>
  <si>
    <t>Općina Nerežišća - Rekonstrukcija i nadogradnja građevine u vlasništvu Općine Nerežišća</t>
  </si>
  <si>
    <t>Grad Komiža - Potpora tekućem poslovanju grada</t>
  </si>
  <si>
    <t>Općina Sali - Opremanje zgrade općine Sali</t>
  </si>
  <si>
    <t>3.5. SAKRALNI OBJEKTI</t>
  </si>
  <si>
    <t>SVEUKUPNO 3.5. SAKRALNI OBJEKTI:</t>
  </si>
  <si>
    <t>7. PROJEKTNA DOKUMENTACIJA</t>
  </si>
  <si>
    <t>Projektna dokumentacija na području naselja Kolan-Mandre na otoku Pagu</t>
  </si>
  <si>
    <t>Izrada projektne dokumentacije i građenje vodnih građevina na području Dugog otoka-vodosprema Sali</t>
  </si>
  <si>
    <t>Revizija glavnog projekta sanacije i dogradnje luke "Stari Porat" u Privlaci - pomorske gradnje i temeljenje</t>
  </si>
  <si>
    <t>SVEUKUPNO 7. PROJEKTNA DOKUMENTACIJA:</t>
  </si>
  <si>
    <t>8. OSTALO (HAKOM)</t>
  </si>
  <si>
    <t>Grad Komiža -Izgradnja šumske prometnice „Podhumlje – uvala Pritišćina“</t>
  </si>
  <si>
    <t>Grad Komiža - Izmjena dotrajale građevinske stolarije i nabave opreme za DVD Komiža</t>
  </si>
  <si>
    <t>Izrada projekta odvodnje otoka Prvića</t>
  </si>
  <si>
    <t>4.1. GOSPODARSKE ZONE</t>
  </si>
  <si>
    <t>SVEUKUPNO 4.1. GOSPODARSKE ZONE:</t>
  </si>
  <si>
    <t>Obnova i rekonstrukcija ribolovne flote</t>
  </si>
  <si>
    <t>3.6. OSTALO (općinske zgrade, društveni domovi, vatrogasni domovi)</t>
  </si>
  <si>
    <t>Općina Janjina -Uređenje ulica i poljskih putova</t>
  </si>
  <si>
    <t>Općina Trpanj - Asfaltiranje nerazvrstanih cesta</t>
  </si>
  <si>
    <t>Općina Orebić - Sanacija oštećenja na cesti Oskorušno-Velika Prapratna</t>
  </si>
  <si>
    <t>Općina Orebić - Uređenje nerazvrstanih cesta</t>
  </si>
  <si>
    <t>Grad Pag - Asfaltiranje i uređenje nerazvrstanih cesta</t>
  </si>
  <si>
    <t>Općina Kali - Izgradnja priključne ceste u Kalima</t>
  </si>
  <si>
    <t>Općina Janjina - Izgradnja helidroma na lokaciji Mala Stražica</t>
  </si>
  <si>
    <t>Zračna luka Rijeka - aerodromska oprema, sigurnosna oprema i uređaji na otoku Krku</t>
  </si>
  <si>
    <t>Uređenje gata</t>
  </si>
  <si>
    <t>Sanacija lukobrana u Fažani</t>
  </si>
  <si>
    <t xml:space="preserve">Izgradnja magistralnog vodoopskrbnog cjevovoda Mundanije-Suha Punta </t>
  </si>
  <si>
    <t>Izgradnja objekata prema Koncepciji razvoja vodoopskrbe na otoku Krku</t>
  </si>
  <si>
    <t>Izgradnja vodovoda visoke zone Mali Lošinj</t>
  </si>
  <si>
    <t>Vodoopskrba otoka Veli Drvenik</t>
  </si>
  <si>
    <t>Općina Šolta - Izgradnja mrtvačnice i kapelice u Grohotama</t>
  </si>
  <si>
    <t xml:space="preserve">Općina Pašman - Izgradnja športske dvorane OŠ 'Vladimir Nazor'' </t>
  </si>
  <si>
    <t>Grad Korčula - Izrada studije za odabir lokacije za izgradnju pristaništa za velike brodove</t>
  </si>
  <si>
    <t>Općina Smokvica - Izrada projektne dokumentacije za športsku dvoranu</t>
  </si>
  <si>
    <t>Općina Lopar - Izvođenja pripremnih radova, projektiranja, nadzora i izrade maritimne studije sanacije rive u luci</t>
  </si>
  <si>
    <t>Izrada projektne dokumentacije za izgradnju trajektnog pristana u uvali Boci</t>
  </si>
  <si>
    <t>Projektna dokumentacija i građenje vodnih građevina na području Novalje</t>
  </si>
  <si>
    <t>Općina Lastovo - Potpora tekućem poslovanju općine</t>
  </si>
  <si>
    <t>Općina Smokvica - Potpora tekućem poslovanju općine</t>
  </si>
  <si>
    <t>Općina Lopar - Potpora tekućem poslovanju općine</t>
  </si>
  <si>
    <t>Općina Sali - Potpora tekućem poslovanju općine</t>
  </si>
  <si>
    <t>Hrvatska agencija za poštu i elektroničke komunikacije (HAKOM)-širokopojasni pristup internetu za sustave ''nastave na daljinu''</t>
  </si>
  <si>
    <t>5.1. POMORSKI PROMET</t>
  </si>
  <si>
    <t>5.2. CESTE</t>
  </si>
  <si>
    <t>SVEUKUPNO 5.2. CESTE:</t>
  </si>
  <si>
    <t>5.3. VODA</t>
  </si>
  <si>
    <t>SVEUKUPNO 5.3. VODA:</t>
  </si>
  <si>
    <t>SVEUKUPNO 5.4. UNP:</t>
  </si>
  <si>
    <t>5.4. UKAPLJENI NAFTNI PLIN (UNP)</t>
  </si>
  <si>
    <t>SVEUKUPNO Nerazvrstane lokalne ceste, poljski i šumski putevi:</t>
  </si>
  <si>
    <t>tema: Nerazvrstane lokalne ceste, poljski i šumski putevi</t>
  </si>
  <si>
    <t>SVEUKUPNO 3.1. ŠKOLSTVO (obrazovanje, škole, vrtići, športske dvorane, igrališta):</t>
  </si>
  <si>
    <t>SVEUKUPNO 3.6. OSTALO (općinske zgrade, društveni domovi, vatrogasni domovi):</t>
  </si>
  <si>
    <t>Prilog 1.</t>
  </si>
  <si>
    <t>Pregled uloženih sredstava Ministarstva mora, prometa i infrastrukture u otoke u 2008. godini</t>
  </si>
  <si>
    <t>4.2. PODUZETNIŠTVO</t>
  </si>
  <si>
    <t>SVEUKUPNO 4.2. PODUZETNIŠTVO:</t>
  </si>
  <si>
    <t>4.3. HOP - Hrvatski otočni proizvod</t>
  </si>
  <si>
    <t>SVEUKUPNO 4.3. HOP - Hrvatski otočni proizvod:</t>
  </si>
  <si>
    <t>SVEUKUPNO:</t>
  </si>
  <si>
    <t>SVEUKUPNO POMORSKI PROMET:</t>
  </si>
  <si>
    <t>SVEUKUPNO:  Izgradnja, sanacija i rekonstrukcija pristaništa, luka i lučica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</si>
</sst>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[$-101041A]###,##0.00;\(###,##0.00\);0.00"/>
    <numFmt numFmtId="165" formatCode="[$-101041A]###,##0.00;\(###,##0.00\);#,000"/>
  </numFmts>
  <fonts count="22">
    <font>
      <sz val="10"/>
      <name val="Arial"/>
      <family val="0"/>
    </font>
    <font>
      <sz val="8"/>
      <name val="Arial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20"/>
      <name val="Times New Roman"/>
      <family val="1"/>
    </font>
    <font>
      <b/>
      <sz val="16"/>
      <color indexed="12"/>
      <name val="Times New Roman"/>
      <family val="1"/>
    </font>
    <font>
      <sz val="16"/>
      <color indexed="12"/>
      <name val="Times New Roman"/>
      <family val="1"/>
    </font>
    <font>
      <sz val="15"/>
      <name val="Times New Roman"/>
      <family val="1"/>
    </font>
    <font>
      <sz val="10"/>
      <color indexed="12"/>
      <name val="Times New Roman"/>
      <family val="1"/>
    </font>
    <font>
      <b/>
      <i/>
      <sz val="16"/>
      <color indexed="12"/>
      <name val="Times New Roman"/>
      <family val="1"/>
    </font>
    <font>
      <b/>
      <sz val="20"/>
      <color indexed="12"/>
      <name val="Times New Roman"/>
      <family val="1"/>
    </font>
    <font>
      <b/>
      <i/>
      <sz val="18"/>
      <color indexed="12"/>
      <name val="Times New Roman"/>
      <family val="1"/>
    </font>
    <font>
      <b/>
      <i/>
      <sz val="14"/>
      <name val="Times New Roman"/>
      <family val="1"/>
    </font>
    <font>
      <sz val="11"/>
      <name val="Times New Roman"/>
      <family val="1"/>
    </font>
    <font>
      <sz val="20"/>
      <color indexed="12"/>
      <name val="Times New Roman"/>
      <family val="1"/>
    </font>
    <font>
      <b/>
      <sz val="14"/>
      <color indexed="48"/>
      <name val="Times New Roman"/>
      <family val="1"/>
    </font>
    <font>
      <b/>
      <i/>
      <sz val="14"/>
      <color indexed="48"/>
      <name val="Times New Roman"/>
      <family val="1"/>
    </font>
    <font>
      <b/>
      <sz val="16"/>
      <color indexed="48"/>
      <name val="Times New Roman"/>
      <family val="1"/>
    </font>
    <font>
      <b/>
      <sz val="16"/>
      <name val="Times New Roman"/>
      <family val="1"/>
    </font>
  </fonts>
  <fills count="2">
    <fill>
      <patternFill/>
    </fill>
    <fill>
      <patternFill patternType="gray125"/>
    </fill>
  </fills>
  <borders count="55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 style="thick"/>
      <top style="double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double"/>
    </border>
    <border>
      <left>
        <color indexed="63"/>
      </left>
      <right style="thick"/>
      <top>
        <color indexed="63"/>
      </top>
      <bottom style="double"/>
    </border>
    <border>
      <left style="thick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 style="thick"/>
      <top style="double"/>
      <bottom style="double"/>
    </border>
    <border>
      <left style="thin"/>
      <right style="thick"/>
      <top>
        <color indexed="63"/>
      </top>
      <bottom style="thin"/>
    </border>
    <border>
      <left style="thick"/>
      <right style="thin"/>
      <top style="thick"/>
      <bottom style="double"/>
    </border>
    <border>
      <left style="thin"/>
      <right style="thin"/>
      <top style="thick"/>
      <bottom style="double"/>
    </border>
    <border>
      <left style="thin"/>
      <right style="thick"/>
      <top style="thick"/>
      <bottom style="double"/>
    </border>
    <border>
      <left>
        <color indexed="63"/>
      </left>
      <right style="thick"/>
      <top style="double"/>
      <bottom style="double"/>
    </border>
    <border>
      <left style="thick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ck"/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 style="double"/>
      <bottom style="thin"/>
    </border>
    <border>
      <left style="thick"/>
      <right style="thin"/>
      <top>
        <color indexed="63"/>
      </top>
      <bottom style="double"/>
    </border>
    <border>
      <left style="thick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ck"/>
      <top style="double"/>
      <bottom>
        <color indexed="63"/>
      </bottom>
    </border>
    <border>
      <left style="thick"/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double"/>
      <right style="thick"/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thick"/>
      <top style="double"/>
      <bottom>
        <color indexed="63"/>
      </bottom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ck"/>
      <right>
        <color indexed="63"/>
      </right>
      <top style="double"/>
      <bottom>
        <color indexed="63"/>
      </bottom>
    </border>
    <border>
      <left style="thick"/>
      <right>
        <color indexed="63"/>
      </right>
      <top>
        <color indexed="63"/>
      </top>
      <bottom style="double"/>
    </border>
    <border>
      <left style="thin"/>
      <right style="thick"/>
      <top>
        <color indexed="63"/>
      </top>
      <bottom style="double"/>
    </border>
    <border>
      <left style="thick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ck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>
        <color indexed="63"/>
      </top>
      <bottom style="double"/>
    </border>
    <border>
      <left style="thick"/>
      <right>
        <color indexed="63"/>
      </right>
      <top style="thick"/>
      <bottom style="thick"/>
    </border>
    <border>
      <left>
        <color indexed="63"/>
      </left>
      <right style="double"/>
      <top style="thick"/>
      <bottom style="thick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thin"/>
      <top style="double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5" fillId="0" borderId="1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/>
    </xf>
    <xf numFmtId="4" fontId="5" fillId="0" borderId="3" xfId="0" applyNumberFormat="1" applyFont="1" applyFill="1" applyBorder="1" applyAlignment="1">
      <alignment horizontal="right" vertical="center" wrapText="1"/>
    </xf>
    <xf numFmtId="4" fontId="5" fillId="0" borderId="4" xfId="0" applyNumberFormat="1" applyFont="1" applyFill="1" applyBorder="1" applyAlignment="1">
      <alignment horizontal="right" vertical="center" wrapText="1"/>
    </xf>
    <xf numFmtId="4" fontId="5" fillId="0" borderId="5" xfId="0" applyNumberFormat="1" applyFont="1" applyFill="1" applyBorder="1" applyAlignment="1">
      <alignment horizontal="right" vertical="center" wrapText="1"/>
    </xf>
    <xf numFmtId="4" fontId="5" fillId="0" borderId="4" xfId="0" applyNumberFormat="1" applyFont="1" applyFill="1" applyBorder="1" applyAlignment="1">
      <alignment vertical="center"/>
    </xf>
    <xf numFmtId="4" fontId="5" fillId="0" borderId="5" xfId="0" applyNumberFormat="1" applyFont="1" applyFill="1" applyBorder="1" applyAlignment="1">
      <alignment vertical="center"/>
    </xf>
    <xf numFmtId="0" fontId="5" fillId="0" borderId="2" xfId="0" applyFont="1" applyFill="1" applyBorder="1" applyAlignment="1">
      <alignment vertical="center" wrapText="1"/>
    </xf>
    <xf numFmtId="4" fontId="2" fillId="0" borderId="6" xfId="0" applyNumberFormat="1" applyFont="1" applyFill="1" applyBorder="1" applyAlignment="1">
      <alignment vertical="center"/>
    </xf>
    <xf numFmtId="0" fontId="5" fillId="0" borderId="7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4" fontId="5" fillId="0" borderId="10" xfId="0" applyNumberFormat="1" applyFont="1" applyFill="1" applyBorder="1" applyAlignment="1">
      <alignment vertical="center"/>
    </xf>
    <xf numFmtId="0" fontId="5" fillId="0" borderId="11" xfId="0" applyFont="1" applyFill="1" applyBorder="1" applyAlignment="1">
      <alignment vertical="center" wrapText="1"/>
    </xf>
    <xf numFmtId="4" fontId="5" fillId="0" borderId="12" xfId="0" applyNumberFormat="1" applyFont="1" applyFill="1" applyBorder="1" applyAlignment="1">
      <alignment horizontal="right" vertical="center" wrapText="1"/>
    </xf>
    <xf numFmtId="4" fontId="5" fillId="0" borderId="13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4" fontId="2" fillId="0" borderId="17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5" fillId="0" borderId="18" xfId="0" applyFont="1" applyFill="1" applyBorder="1" applyAlignment="1" applyProtection="1">
      <alignment horizontal="left" vertical="center" wrapText="1"/>
      <protection locked="0"/>
    </xf>
    <xf numFmtId="0" fontId="5" fillId="0" borderId="19" xfId="0" applyFont="1" applyFill="1" applyBorder="1" applyAlignment="1" applyProtection="1">
      <alignment vertical="center" wrapText="1"/>
      <protection locked="0"/>
    </xf>
    <xf numFmtId="0" fontId="5" fillId="0" borderId="20" xfId="0" applyFont="1" applyFill="1" applyBorder="1" applyAlignment="1" applyProtection="1">
      <alignment horizontal="left" vertical="center" wrapText="1"/>
      <protection locked="0"/>
    </xf>
    <xf numFmtId="0" fontId="5" fillId="0" borderId="2" xfId="0" applyFont="1" applyFill="1" applyBorder="1" applyAlignment="1" applyProtection="1">
      <alignment vertical="center" wrapText="1"/>
      <protection locked="0"/>
    </xf>
    <xf numFmtId="4" fontId="5" fillId="0" borderId="4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21" xfId="0" applyFont="1" applyFill="1" applyBorder="1" applyAlignment="1" applyProtection="1">
      <alignment horizontal="left" vertical="center" wrapText="1"/>
      <protection locked="0"/>
    </xf>
    <xf numFmtId="0" fontId="5" fillId="0" borderId="22" xfId="0" applyFont="1" applyFill="1" applyBorder="1" applyAlignment="1" applyProtection="1">
      <alignment vertical="center" wrapText="1"/>
      <protection locked="0"/>
    </xf>
    <xf numFmtId="4" fontId="5" fillId="0" borderId="23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7" xfId="0" applyFont="1" applyFill="1" applyBorder="1" applyAlignment="1" applyProtection="1">
      <alignment horizontal="left" vertical="center" wrapText="1"/>
      <protection locked="0"/>
    </xf>
    <xf numFmtId="0" fontId="5" fillId="0" borderId="1" xfId="0" applyFont="1" applyFill="1" applyBorder="1" applyAlignment="1" applyProtection="1">
      <alignment vertical="center" wrapText="1"/>
      <protection locked="0"/>
    </xf>
    <xf numFmtId="4" fontId="5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24" xfId="0" applyFont="1" applyFill="1" applyBorder="1" applyAlignment="1" applyProtection="1">
      <alignment horizontal="left" vertical="center" wrapText="1"/>
      <protection locked="0"/>
    </xf>
    <xf numFmtId="4" fontId="5" fillId="0" borderId="11" xfId="0" applyNumberFormat="1" applyFont="1" applyFill="1" applyBorder="1" applyAlignment="1">
      <alignment vertical="center" wrapText="1"/>
    </xf>
    <xf numFmtId="4" fontId="5" fillId="0" borderId="3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2" xfId="0" applyNumberFormat="1" applyFont="1" applyFill="1" applyBorder="1" applyAlignment="1">
      <alignment vertical="center" wrapText="1"/>
    </xf>
    <xf numFmtId="0" fontId="10" fillId="0" borderId="0" xfId="0" applyFont="1" applyFill="1" applyAlignment="1">
      <alignment vertical="center"/>
    </xf>
    <xf numFmtId="0" fontId="5" fillId="0" borderId="25" xfId="0" applyFont="1" applyFill="1" applyBorder="1" applyAlignment="1" applyProtection="1">
      <alignment horizontal="left" vertical="center" wrapText="1"/>
      <protection locked="0"/>
    </xf>
    <xf numFmtId="4" fontId="5" fillId="0" borderId="1" xfId="0" applyNumberFormat="1" applyFont="1" applyFill="1" applyBorder="1" applyAlignment="1">
      <alignment vertical="center" wrapText="1"/>
    </xf>
    <xf numFmtId="0" fontId="5" fillId="0" borderId="26" xfId="0" applyFont="1" applyFill="1" applyBorder="1" applyAlignment="1" applyProtection="1">
      <alignment horizontal="left" vertical="center" wrapText="1"/>
      <protection locked="0"/>
    </xf>
    <xf numFmtId="0" fontId="5" fillId="0" borderId="11" xfId="0" applyFont="1" applyFill="1" applyBorder="1" applyAlignment="1" applyProtection="1">
      <alignment vertical="center" wrapText="1"/>
      <protection locked="0"/>
    </xf>
    <xf numFmtId="4" fontId="5" fillId="0" borderId="3" xfId="0" applyNumberFormat="1" applyFont="1" applyFill="1" applyBorder="1" applyAlignment="1" applyProtection="1">
      <alignment vertical="center" wrapText="1"/>
      <protection locked="0"/>
    </xf>
    <xf numFmtId="0" fontId="5" fillId="0" borderId="9" xfId="0" applyFont="1" applyFill="1" applyBorder="1" applyAlignment="1" applyProtection="1">
      <alignment horizontal="left" vertical="center" wrapText="1"/>
      <protection locked="0"/>
    </xf>
    <xf numFmtId="4" fontId="5" fillId="0" borderId="4" xfId="0" applyNumberFormat="1" applyFont="1" applyFill="1" applyBorder="1" applyAlignment="1" applyProtection="1">
      <alignment vertical="center" wrapText="1"/>
      <protection locked="0"/>
    </xf>
    <xf numFmtId="4" fontId="5" fillId="0" borderId="0" xfId="0" applyNumberFormat="1" applyFont="1" applyFill="1" applyAlignment="1">
      <alignment/>
    </xf>
    <xf numFmtId="0" fontId="5" fillId="0" borderId="22" xfId="0" applyFont="1" applyFill="1" applyBorder="1" applyAlignment="1">
      <alignment vertical="center" wrapText="1"/>
    </xf>
    <xf numFmtId="0" fontId="5" fillId="0" borderId="27" xfId="0" applyFont="1" applyFill="1" applyBorder="1" applyAlignment="1" applyProtection="1">
      <alignment vertical="center" wrapText="1"/>
      <protection locked="0"/>
    </xf>
    <xf numFmtId="4" fontId="5" fillId="0" borderId="13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7" xfId="0" applyNumberFormat="1" applyFont="1" applyFill="1" applyBorder="1" applyAlignment="1">
      <alignment horizontal="left" vertical="center" wrapText="1"/>
    </xf>
    <xf numFmtId="4" fontId="5" fillId="0" borderId="13" xfId="0" applyNumberFormat="1" applyFont="1" applyFill="1" applyBorder="1" applyAlignment="1" applyProtection="1">
      <alignment vertical="center" wrapText="1"/>
      <protection locked="0"/>
    </xf>
    <xf numFmtId="4" fontId="5" fillId="0" borderId="13" xfId="0" applyNumberFormat="1" applyFont="1" applyFill="1" applyBorder="1" applyAlignment="1">
      <alignment horizontal="right" vertical="center" wrapText="1"/>
    </xf>
    <xf numFmtId="4" fontId="5" fillId="0" borderId="22" xfId="0" applyNumberFormat="1" applyFont="1" applyFill="1" applyBorder="1" applyAlignment="1">
      <alignment vertical="center" wrapText="1"/>
    </xf>
    <xf numFmtId="4" fontId="5" fillId="0" borderId="23" xfId="0" applyNumberFormat="1" applyFont="1" applyFill="1" applyBorder="1" applyAlignment="1">
      <alignment horizontal="right" vertical="center" wrapText="1"/>
    </xf>
    <xf numFmtId="0" fontId="5" fillId="0" borderId="8" xfId="0" applyFont="1" applyFill="1" applyBorder="1" applyAlignment="1" applyProtection="1">
      <alignment vertical="center" wrapText="1"/>
      <protection locked="0"/>
    </xf>
    <xf numFmtId="4" fontId="5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28" xfId="0" applyFont="1" applyFill="1" applyBorder="1" applyAlignment="1" applyProtection="1">
      <alignment vertical="center" wrapText="1"/>
      <protection locked="0"/>
    </xf>
    <xf numFmtId="4" fontId="5" fillId="0" borderId="29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11" xfId="0" applyFont="1" applyFill="1" applyBorder="1" applyAlignment="1">
      <alignment vertical="center"/>
    </xf>
    <xf numFmtId="4" fontId="5" fillId="0" borderId="21" xfId="0" applyNumberFormat="1" applyFont="1" applyFill="1" applyBorder="1" applyAlignment="1">
      <alignment horizontal="left" vertical="center" wrapText="1"/>
    </xf>
    <xf numFmtId="4" fontId="5" fillId="0" borderId="23" xfId="0" applyNumberFormat="1" applyFont="1" applyFill="1" applyBorder="1" applyAlignment="1" applyProtection="1">
      <alignment vertical="top" wrapText="1"/>
      <protection locked="0"/>
    </xf>
    <xf numFmtId="4" fontId="5" fillId="0" borderId="4" xfId="0" applyNumberFormat="1" applyFont="1" applyFill="1" applyBorder="1" applyAlignment="1" applyProtection="1">
      <alignment vertical="top" wrapText="1"/>
      <protection locked="0"/>
    </xf>
    <xf numFmtId="4" fontId="5" fillId="0" borderId="20" xfId="0" applyNumberFormat="1" applyFont="1" applyFill="1" applyBorder="1" applyAlignment="1">
      <alignment horizontal="left" vertical="center" wrapText="1"/>
    </xf>
    <xf numFmtId="4" fontId="5" fillId="0" borderId="26" xfId="0" applyNumberFormat="1" applyFont="1" applyFill="1" applyBorder="1" applyAlignment="1">
      <alignment horizontal="left" vertical="center" wrapText="1"/>
    </xf>
    <xf numFmtId="4" fontId="5" fillId="0" borderId="24" xfId="0" applyNumberFormat="1" applyFont="1" applyFill="1" applyBorder="1" applyAlignment="1">
      <alignment horizontal="left" vertical="center" wrapText="1"/>
    </xf>
    <xf numFmtId="4" fontId="5" fillId="0" borderId="3" xfId="0" applyNumberFormat="1" applyFont="1" applyFill="1" applyBorder="1" applyAlignment="1">
      <alignment vertical="center" wrapText="1"/>
    </xf>
    <xf numFmtId="4" fontId="5" fillId="0" borderId="4" xfId="0" applyNumberFormat="1" applyFont="1" applyFill="1" applyBorder="1" applyAlignment="1">
      <alignment vertical="center" wrapText="1"/>
    </xf>
    <xf numFmtId="4" fontId="5" fillId="0" borderId="23" xfId="0" applyNumberFormat="1" applyFont="1" applyFill="1" applyBorder="1" applyAlignment="1">
      <alignment vertical="center" wrapText="1"/>
    </xf>
    <xf numFmtId="4" fontId="5" fillId="0" borderId="18" xfId="0" applyNumberFormat="1" applyFont="1" applyFill="1" applyBorder="1" applyAlignment="1">
      <alignment horizontal="left" vertical="center" wrapText="1"/>
    </xf>
    <xf numFmtId="4" fontId="5" fillId="0" borderId="5" xfId="0" applyNumberFormat="1" applyFont="1" applyFill="1" applyBorder="1" applyAlignment="1">
      <alignment vertical="center" wrapText="1"/>
    </xf>
    <xf numFmtId="4" fontId="5" fillId="0" borderId="12" xfId="0" applyNumberFormat="1" applyFont="1" applyFill="1" applyBorder="1" applyAlignment="1" applyProtection="1">
      <alignment vertical="center" wrapText="1"/>
      <protection locked="0"/>
    </xf>
    <xf numFmtId="0" fontId="5" fillId="0" borderId="30" xfId="0" applyFont="1" applyFill="1" applyBorder="1" applyAlignment="1" applyProtection="1">
      <alignment horizontal="left" vertical="center" wrapText="1"/>
      <protection locked="0"/>
    </xf>
    <xf numFmtId="4" fontId="5" fillId="0" borderId="9" xfId="0" applyNumberFormat="1" applyFont="1" applyFill="1" applyBorder="1" applyAlignment="1">
      <alignment horizontal="left" vertical="center" wrapText="1"/>
    </xf>
    <xf numFmtId="4" fontId="5" fillId="0" borderId="30" xfId="0" applyNumberFormat="1" applyFont="1" applyFill="1" applyBorder="1" applyAlignment="1">
      <alignment horizontal="left" vertical="center" wrapText="1"/>
    </xf>
    <xf numFmtId="0" fontId="11" fillId="0" borderId="0" xfId="0" applyFont="1" applyFill="1" applyAlignment="1">
      <alignment/>
    </xf>
    <xf numFmtId="4" fontId="5" fillId="0" borderId="31" xfId="0" applyNumberFormat="1" applyFont="1" applyFill="1" applyBorder="1" applyAlignment="1">
      <alignment horizontal="right" vertical="center" wrapText="1"/>
    </xf>
    <xf numFmtId="4" fontId="5" fillId="0" borderId="13" xfId="0" applyNumberFormat="1" applyFont="1" applyFill="1" applyBorder="1" applyAlignment="1">
      <alignment vertical="center" wrapText="1"/>
    </xf>
    <xf numFmtId="4" fontId="8" fillId="0" borderId="17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4" fontId="5" fillId="0" borderId="10" xfId="0" applyNumberFormat="1" applyFont="1" applyFill="1" applyBorder="1" applyAlignment="1" applyProtection="1">
      <alignment vertical="center" wrapText="1"/>
      <protection locked="0"/>
    </xf>
    <xf numFmtId="4" fontId="5" fillId="0" borderId="8" xfId="0" applyNumberFormat="1" applyFont="1" applyFill="1" applyBorder="1" applyAlignment="1">
      <alignment vertical="center" wrapText="1"/>
    </xf>
    <xf numFmtId="4" fontId="5" fillId="0" borderId="10" xfId="0" applyNumberFormat="1" applyFont="1" applyFill="1" applyBorder="1" applyAlignment="1">
      <alignment vertical="center" wrapText="1"/>
    </xf>
    <xf numFmtId="4" fontId="14" fillId="0" borderId="17" xfId="0" applyNumberFormat="1" applyFont="1" applyFill="1" applyBorder="1" applyAlignment="1">
      <alignment vertical="center"/>
    </xf>
    <xf numFmtId="4" fontId="5" fillId="0" borderId="29" xfId="0" applyNumberFormat="1" applyFont="1" applyFill="1" applyBorder="1" applyAlignment="1">
      <alignment horizontal="right" vertical="center" wrapText="1"/>
    </xf>
    <xf numFmtId="4" fontId="2" fillId="0" borderId="32" xfId="0" applyNumberFormat="1" applyFont="1" applyFill="1" applyBorder="1" applyAlignment="1">
      <alignment vertical="center"/>
    </xf>
    <xf numFmtId="0" fontId="5" fillId="0" borderId="26" xfId="0" applyFont="1" applyFill="1" applyBorder="1" applyAlignment="1">
      <alignment vertical="center"/>
    </xf>
    <xf numFmtId="4" fontId="5" fillId="0" borderId="29" xfId="0" applyNumberFormat="1" applyFont="1" applyFill="1" applyBorder="1" applyAlignment="1">
      <alignment vertical="center"/>
    </xf>
    <xf numFmtId="0" fontId="5" fillId="0" borderId="24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26" xfId="0" applyFont="1" applyFill="1" applyBorder="1" applyAlignment="1">
      <alignment horizontal="left" vertical="center" wrapText="1"/>
    </xf>
    <xf numFmtId="0" fontId="5" fillId="0" borderId="28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vertical="center"/>
    </xf>
    <xf numFmtId="0" fontId="5" fillId="0" borderId="33" xfId="0" applyFont="1" applyFill="1" applyBorder="1" applyAlignment="1">
      <alignment vertical="center"/>
    </xf>
    <xf numFmtId="4" fontId="5" fillId="0" borderId="17" xfId="0" applyNumberFormat="1" applyFont="1" applyFill="1" applyBorder="1" applyAlignment="1">
      <alignment vertical="center"/>
    </xf>
    <xf numFmtId="0" fontId="17" fillId="0" borderId="0" xfId="0" applyFont="1" applyFill="1" applyAlignment="1">
      <alignment vertical="center"/>
    </xf>
    <xf numFmtId="0" fontId="5" fillId="0" borderId="7" xfId="0" applyFont="1" applyFill="1" applyBorder="1" applyAlignment="1">
      <alignment vertical="center"/>
    </xf>
    <xf numFmtId="4" fontId="5" fillId="0" borderId="10" xfId="0" applyNumberFormat="1" applyFont="1" applyFill="1" applyBorder="1" applyAlignment="1">
      <alignment horizontal="right" vertical="center" wrapText="1"/>
    </xf>
    <xf numFmtId="4" fontId="14" fillId="0" borderId="34" xfId="0" applyNumberFormat="1" applyFont="1" applyFill="1" applyBorder="1" applyAlignment="1">
      <alignment vertical="center"/>
    </xf>
    <xf numFmtId="4" fontId="13" fillId="0" borderId="35" xfId="0" applyNumberFormat="1" applyFont="1" applyFill="1" applyBorder="1" applyAlignment="1">
      <alignment vertical="center"/>
    </xf>
    <xf numFmtId="0" fontId="16" fillId="0" borderId="2" xfId="0" applyFont="1" applyFill="1" applyBorder="1" applyAlignment="1" applyProtection="1">
      <alignment vertical="center" wrapText="1"/>
      <protection locked="0"/>
    </xf>
    <xf numFmtId="0" fontId="2" fillId="0" borderId="36" xfId="0" applyFont="1" applyFill="1" applyBorder="1" applyAlignment="1">
      <alignment vertical="center"/>
    </xf>
    <xf numFmtId="4" fontId="5" fillId="0" borderId="3" xfId="0" applyNumberFormat="1" applyFont="1" applyFill="1" applyBorder="1" applyAlignment="1">
      <alignment vertical="center"/>
    </xf>
    <xf numFmtId="0" fontId="2" fillId="0" borderId="37" xfId="0" applyFont="1" applyFill="1" applyBorder="1" applyAlignment="1">
      <alignment vertical="center"/>
    </xf>
    <xf numFmtId="0" fontId="5" fillId="0" borderId="37" xfId="0" applyFont="1" applyFill="1" applyBorder="1" applyAlignment="1">
      <alignment vertical="center"/>
    </xf>
    <xf numFmtId="0" fontId="8" fillId="0" borderId="36" xfId="0" applyFont="1" applyFill="1" applyBorder="1" applyAlignment="1">
      <alignment vertical="center"/>
    </xf>
    <xf numFmtId="0" fontId="2" fillId="0" borderId="38" xfId="0" applyFont="1" applyFill="1" applyBorder="1" applyAlignment="1">
      <alignment vertical="center"/>
    </xf>
    <xf numFmtId="4" fontId="2" fillId="0" borderId="31" xfId="0" applyNumberFormat="1" applyFont="1" applyFill="1" applyBorder="1" applyAlignment="1">
      <alignment vertical="center"/>
    </xf>
    <xf numFmtId="0" fontId="18" fillId="0" borderId="39" xfId="0" applyFont="1" applyFill="1" applyBorder="1" applyAlignment="1">
      <alignment vertical="center"/>
    </xf>
    <xf numFmtId="0" fontId="8" fillId="0" borderId="37" xfId="0" applyFont="1" applyFill="1" applyBorder="1" applyAlignment="1">
      <alignment vertical="center"/>
    </xf>
    <xf numFmtId="0" fontId="5" fillId="0" borderId="40" xfId="0" applyFont="1" applyFill="1" applyBorder="1" applyAlignment="1">
      <alignment horizontal="left" vertical="center" wrapText="1"/>
    </xf>
    <xf numFmtId="4" fontId="4" fillId="0" borderId="6" xfId="0" applyNumberFormat="1" applyFont="1" applyFill="1" applyBorder="1" applyAlignment="1">
      <alignment vertical="center"/>
    </xf>
    <xf numFmtId="4" fontId="20" fillId="0" borderId="17" xfId="0" applyNumberFormat="1" applyFont="1" applyFill="1" applyBorder="1" applyAlignment="1">
      <alignment vertical="center"/>
    </xf>
    <xf numFmtId="4" fontId="21" fillId="0" borderId="17" xfId="0" applyNumberFormat="1" applyFont="1" applyFill="1" applyBorder="1" applyAlignment="1">
      <alignment vertical="center"/>
    </xf>
    <xf numFmtId="4" fontId="21" fillId="0" borderId="41" xfId="0" applyNumberFormat="1" applyFont="1" applyFill="1" applyBorder="1" applyAlignment="1">
      <alignment vertical="center"/>
    </xf>
    <xf numFmtId="0" fontId="7" fillId="0" borderId="0" xfId="0" applyFont="1" applyFill="1" applyAlignment="1">
      <alignment horizontal="center"/>
    </xf>
    <xf numFmtId="0" fontId="15" fillId="0" borderId="19" xfId="0" applyFont="1" applyFill="1" applyBorder="1" applyAlignment="1">
      <alignment horizontal="left" vertical="center" wrapText="1"/>
    </xf>
    <xf numFmtId="0" fontId="15" fillId="0" borderId="12" xfId="0" applyFont="1" applyFill="1" applyBorder="1" applyAlignment="1">
      <alignment horizontal="left" vertical="center" wrapText="1"/>
    </xf>
    <xf numFmtId="0" fontId="5" fillId="0" borderId="42" xfId="0" applyFont="1" applyFill="1" applyBorder="1" applyAlignment="1">
      <alignment horizontal="left" vertical="center" wrapText="1"/>
    </xf>
    <xf numFmtId="0" fontId="5" fillId="0" borderId="43" xfId="0" applyFont="1" applyFill="1" applyBorder="1" applyAlignment="1">
      <alignment horizontal="left" vertical="center" wrapText="1"/>
    </xf>
    <xf numFmtId="0" fontId="4" fillId="0" borderId="36" xfId="0" applyFont="1" applyFill="1" applyBorder="1" applyAlignment="1">
      <alignment vertical="center"/>
    </xf>
    <xf numFmtId="0" fontId="4" fillId="0" borderId="33" xfId="0" applyFont="1" applyFill="1" applyBorder="1" applyAlignment="1">
      <alignment vertical="center"/>
    </xf>
    <xf numFmtId="0" fontId="2" fillId="0" borderId="18" xfId="0" applyFont="1" applyFill="1" applyBorder="1" applyAlignment="1">
      <alignment horizontal="left" vertical="center" wrapText="1"/>
    </xf>
    <xf numFmtId="0" fontId="14" fillId="0" borderId="36" xfId="0" applyFont="1" applyFill="1" applyBorder="1" applyAlignment="1">
      <alignment vertical="center"/>
    </xf>
    <xf numFmtId="0" fontId="14" fillId="0" borderId="33" xfId="0" applyFont="1" applyFill="1" applyBorder="1" applyAlignment="1">
      <alignment vertical="center"/>
    </xf>
    <xf numFmtId="0" fontId="12" fillId="0" borderId="18" xfId="0" applyFont="1" applyFill="1" applyBorder="1" applyAlignment="1">
      <alignment horizontal="left" vertical="center" wrapText="1"/>
    </xf>
    <xf numFmtId="0" fontId="12" fillId="0" borderId="19" xfId="0" applyFont="1" applyFill="1" applyBorder="1" applyAlignment="1">
      <alignment horizontal="left" vertical="center" wrapText="1"/>
    </xf>
    <xf numFmtId="0" fontId="12" fillId="0" borderId="12" xfId="0" applyFont="1" applyFill="1" applyBorder="1" applyAlignment="1">
      <alignment horizontal="left" vertical="center" wrapText="1"/>
    </xf>
    <xf numFmtId="0" fontId="19" fillId="0" borderId="18" xfId="0" applyFont="1" applyFill="1" applyBorder="1" applyAlignment="1">
      <alignment horizontal="left" vertical="center" wrapText="1"/>
    </xf>
    <xf numFmtId="0" fontId="19" fillId="0" borderId="19" xfId="0" applyFont="1" applyFill="1" applyBorder="1" applyAlignment="1">
      <alignment horizontal="left" vertical="center" wrapText="1"/>
    </xf>
    <xf numFmtId="0" fontId="19" fillId="0" borderId="12" xfId="0" applyFont="1" applyFill="1" applyBorder="1" applyAlignment="1">
      <alignment horizontal="left" vertical="center" wrapText="1"/>
    </xf>
    <xf numFmtId="0" fontId="5" fillId="0" borderId="44" xfId="0" applyFont="1" applyFill="1" applyBorder="1" applyAlignment="1">
      <alignment horizontal="left" vertical="center" wrapText="1"/>
    </xf>
    <xf numFmtId="0" fontId="5" fillId="0" borderId="45" xfId="0" applyFont="1" applyFill="1" applyBorder="1" applyAlignment="1">
      <alignment horizontal="left" vertical="center" wrapText="1"/>
    </xf>
    <xf numFmtId="0" fontId="15" fillId="0" borderId="1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14" fillId="0" borderId="18" xfId="0" applyFont="1" applyFill="1" applyBorder="1" applyAlignment="1">
      <alignment horizontal="left" vertical="center" wrapText="1"/>
    </xf>
    <xf numFmtId="0" fontId="14" fillId="0" borderId="19" xfId="0" applyFont="1" applyFill="1" applyBorder="1" applyAlignment="1">
      <alignment horizontal="left" vertical="center" wrapText="1"/>
    </xf>
    <xf numFmtId="0" fontId="14" fillId="0" borderId="1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vertical="center"/>
    </xf>
    <xf numFmtId="0" fontId="2" fillId="0" borderId="33" xfId="0" applyFont="1" applyFill="1" applyBorder="1" applyAlignment="1">
      <alignment vertical="center"/>
    </xf>
    <xf numFmtId="0" fontId="8" fillId="0" borderId="36" xfId="0" applyFont="1" applyFill="1" applyBorder="1" applyAlignment="1">
      <alignment vertical="center"/>
    </xf>
    <xf numFmtId="0" fontId="8" fillId="0" borderId="33" xfId="0" applyFont="1" applyFill="1" applyBorder="1" applyAlignment="1">
      <alignment vertical="center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 applyProtection="1">
      <alignment horizontal="left" vertical="center" wrapText="1"/>
      <protection locked="0"/>
    </xf>
    <xf numFmtId="0" fontId="5" fillId="0" borderId="9" xfId="0" applyFont="1" applyFill="1" applyBorder="1" applyAlignment="1" applyProtection="1">
      <alignment horizontal="left" vertical="center" wrapText="1"/>
      <protection locked="0"/>
    </xf>
    <xf numFmtId="0" fontId="5" fillId="0" borderId="25" xfId="0" applyFont="1" applyFill="1" applyBorder="1" applyAlignment="1" applyProtection="1">
      <alignment horizontal="left" vertical="center" wrapText="1"/>
      <protection locked="0"/>
    </xf>
    <xf numFmtId="0" fontId="5" fillId="0" borderId="26" xfId="0" applyFont="1" applyFill="1" applyBorder="1" applyAlignment="1" applyProtection="1">
      <alignment horizontal="left" vertical="center" wrapText="1"/>
      <protection locked="0"/>
    </xf>
    <xf numFmtId="0" fontId="5" fillId="0" borderId="30" xfId="0" applyFont="1" applyFill="1" applyBorder="1" applyAlignment="1" applyProtection="1">
      <alignment horizontal="left" vertical="center" wrapText="1"/>
      <protection locked="0"/>
    </xf>
    <xf numFmtId="0" fontId="5" fillId="0" borderId="46" xfId="0" applyFont="1" applyFill="1" applyBorder="1" applyAlignment="1">
      <alignment horizontal="left" vertical="center" wrapText="1"/>
    </xf>
    <xf numFmtId="0" fontId="5" fillId="0" borderId="47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left" vertical="center" wrapText="1"/>
    </xf>
    <xf numFmtId="0" fontId="5" fillId="0" borderId="30" xfId="0" applyFont="1" applyFill="1" applyBorder="1" applyAlignment="1">
      <alignment horizontal="left" vertical="center" wrapText="1"/>
    </xf>
    <xf numFmtId="0" fontId="15" fillId="0" borderId="26" xfId="0" applyFont="1" applyFill="1" applyBorder="1" applyAlignment="1">
      <alignment horizontal="left" vertical="center" wrapText="1"/>
    </xf>
    <xf numFmtId="0" fontId="15" fillId="0" borderId="28" xfId="0" applyFont="1" applyFill="1" applyBorder="1" applyAlignment="1">
      <alignment horizontal="left" vertical="center" wrapText="1"/>
    </xf>
    <xf numFmtId="0" fontId="15" fillId="0" borderId="29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 applyProtection="1">
      <alignment horizontal="left" vertical="center" wrapText="1"/>
      <protection locked="0"/>
    </xf>
    <xf numFmtId="0" fontId="5" fillId="0" borderId="7" xfId="0" applyFont="1" applyFill="1" applyBorder="1" applyAlignment="1" applyProtection="1">
      <alignment horizontal="left" vertical="center" wrapText="1"/>
      <protection locked="0"/>
    </xf>
    <xf numFmtId="0" fontId="2" fillId="0" borderId="40" xfId="0" applyFont="1" applyFill="1" applyBorder="1" applyAlignment="1">
      <alignment vertical="center"/>
    </xf>
    <xf numFmtId="0" fontId="2" fillId="0" borderId="48" xfId="0" applyFont="1" applyFill="1" applyBorder="1" applyAlignment="1">
      <alignment vertical="center"/>
    </xf>
    <xf numFmtId="0" fontId="5" fillId="0" borderId="46" xfId="0" applyFont="1" applyFill="1" applyBorder="1" applyAlignment="1">
      <alignment horizontal="left" vertical="center"/>
    </xf>
    <xf numFmtId="0" fontId="5" fillId="0" borderId="47" xfId="0" applyFont="1" applyFill="1" applyBorder="1" applyAlignment="1">
      <alignment horizontal="left" vertical="center"/>
    </xf>
    <xf numFmtId="0" fontId="5" fillId="0" borderId="42" xfId="0" applyFont="1" applyFill="1" applyBorder="1" applyAlignment="1">
      <alignment horizontal="left" vertical="center"/>
    </xf>
    <xf numFmtId="0" fontId="5" fillId="0" borderId="43" xfId="0" applyFont="1" applyFill="1" applyBorder="1" applyAlignment="1">
      <alignment horizontal="left" vertical="center"/>
    </xf>
    <xf numFmtId="0" fontId="18" fillId="0" borderId="36" xfId="0" applyFont="1" applyFill="1" applyBorder="1" applyAlignment="1">
      <alignment vertical="center"/>
    </xf>
    <xf numFmtId="0" fontId="18" fillId="0" borderId="33" xfId="0" applyFont="1" applyFill="1" applyBorder="1" applyAlignment="1">
      <alignment vertical="center"/>
    </xf>
    <xf numFmtId="4" fontId="5" fillId="0" borderId="26" xfId="0" applyNumberFormat="1" applyFont="1" applyFill="1" applyBorder="1" applyAlignment="1">
      <alignment horizontal="left" vertical="center" wrapText="1"/>
    </xf>
    <xf numFmtId="4" fontId="5" fillId="0" borderId="30" xfId="0" applyNumberFormat="1" applyFont="1" applyFill="1" applyBorder="1" applyAlignment="1">
      <alignment horizontal="left" vertical="center" wrapText="1"/>
    </xf>
    <xf numFmtId="0" fontId="13" fillId="0" borderId="49" xfId="0" applyFont="1" applyFill="1" applyBorder="1" applyAlignment="1">
      <alignment vertical="center"/>
    </xf>
    <xf numFmtId="0" fontId="13" fillId="0" borderId="50" xfId="0" applyFont="1" applyFill="1" applyBorder="1" applyAlignment="1">
      <alignment vertical="center"/>
    </xf>
    <xf numFmtId="0" fontId="5" fillId="0" borderId="24" xfId="0" applyFont="1" applyFill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4" fontId="5" fillId="0" borderId="21" xfId="0" applyNumberFormat="1" applyFont="1" applyFill="1" applyBorder="1" applyAlignment="1">
      <alignment horizontal="left" vertical="center" wrapText="1"/>
    </xf>
    <xf numFmtId="4" fontId="5" fillId="0" borderId="9" xfId="0" applyNumberFormat="1" applyFont="1" applyFill="1" applyBorder="1" applyAlignment="1">
      <alignment horizontal="left" vertical="center" wrapText="1"/>
    </xf>
    <xf numFmtId="4" fontId="5" fillId="0" borderId="25" xfId="0" applyNumberFormat="1" applyFont="1" applyFill="1" applyBorder="1" applyAlignment="1">
      <alignment horizontal="left" vertical="center" wrapText="1"/>
    </xf>
    <xf numFmtId="4" fontId="5" fillId="0" borderId="24" xfId="0" applyNumberFormat="1" applyFont="1" applyFill="1" applyBorder="1" applyAlignment="1">
      <alignment horizontal="left" vertical="center" wrapText="1"/>
    </xf>
    <xf numFmtId="4" fontId="5" fillId="0" borderId="20" xfId="0" applyNumberFormat="1" applyFont="1" applyFill="1" applyBorder="1" applyAlignment="1">
      <alignment horizontal="left" vertical="center" wrapText="1"/>
    </xf>
    <xf numFmtId="0" fontId="13" fillId="0" borderId="18" xfId="0" applyFont="1" applyFill="1" applyBorder="1" applyAlignment="1">
      <alignment horizontal="left" vertical="center" wrapText="1"/>
    </xf>
    <xf numFmtId="0" fontId="13" fillId="0" borderId="19" xfId="0" applyFont="1" applyFill="1" applyBorder="1" applyAlignment="1">
      <alignment horizontal="left" vertical="center" wrapText="1"/>
    </xf>
    <xf numFmtId="0" fontId="13" fillId="0" borderId="12" xfId="0" applyFont="1" applyFill="1" applyBorder="1" applyAlignment="1">
      <alignment horizontal="left" vertical="center" wrapText="1"/>
    </xf>
    <xf numFmtId="0" fontId="5" fillId="0" borderId="51" xfId="0" applyFont="1" applyFill="1" applyBorder="1" applyAlignment="1">
      <alignment horizontal="left" vertical="center" wrapText="1"/>
    </xf>
    <xf numFmtId="0" fontId="5" fillId="0" borderId="52" xfId="0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14" fillId="0" borderId="39" xfId="0" applyFont="1" applyFill="1" applyBorder="1" applyAlignment="1">
      <alignment vertical="center"/>
    </xf>
    <xf numFmtId="0" fontId="14" fillId="0" borderId="53" xfId="0" applyFont="1" applyFill="1" applyBorder="1" applyAlignment="1">
      <alignment vertical="center"/>
    </xf>
    <xf numFmtId="0" fontId="5" fillId="0" borderId="39" xfId="0" applyFont="1" applyFill="1" applyBorder="1" applyAlignment="1">
      <alignment vertical="center"/>
    </xf>
    <xf numFmtId="0" fontId="5" fillId="0" borderId="40" xfId="0" applyFont="1" applyFill="1" applyBorder="1" applyAlignment="1">
      <alignment vertical="center"/>
    </xf>
    <xf numFmtId="0" fontId="4" fillId="0" borderId="36" xfId="0" applyFont="1" applyFill="1" applyBorder="1" applyAlignment="1">
      <alignment horizontal="left" vertical="center"/>
    </xf>
    <xf numFmtId="0" fontId="4" fillId="0" borderId="54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5" fillId="0" borderId="20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8"/>
  <sheetViews>
    <sheetView tabSelected="1" view="pageBreakPreview" zoomScale="75" zoomScaleNormal="95" zoomScaleSheetLayoutView="75" workbookViewId="0" topLeftCell="A376">
      <selection activeCell="B416" sqref="B416"/>
    </sheetView>
  </sheetViews>
  <sheetFormatPr defaultColWidth="9.140625" defaultRowHeight="12.75"/>
  <cols>
    <col min="1" max="1" width="31.7109375" style="26" customWidth="1"/>
    <col min="2" max="2" width="117.421875" style="26" customWidth="1"/>
    <col min="3" max="3" width="26.57421875" style="26" customWidth="1"/>
    <col min="4" max="4" width="0" style="26" hidden="1" customWidth="1"/>
    <col min="5" max="6" width="9.140625" style="26" customWidth="1"/>
    <col min="7" max="7" width="27.28125" style="26" customWidth="1"/>
    <col min="8" max="16384" width="9.140625" style="26" customWidth="1"/>
  </cols>
  <sheetData>
    <row r="1" spans="1:3" ht="25.5">
      <c r="A1" s="25"/>
      <c r="B1" s="25"/>
      <c r="C1" s="121" t="s">
        <v>337</v>
      </c>
    </row>
    <row r="2" spans="1:3" s="27" customFormat="1" ht="12.75">
      <c r="A2" s="199" t="s">
        <v>338</v>
      </c>
      <c r="B2" s="199"/>
      <c r="C2" s="199"/>
    </row>
    <row r="3" spans="1:3" s="27" customFormat="1" ht="12.75">
      <c r="A3" s="199"/>
      <c r="B3" s="199"/>
      <c r="C3" s="199"/>
    </row>
    <row r="4" spans="1:3" s="27" customFormat="1" ht="12.75">
      <c r="A4" s="199"/>
      <c r="B4" s="199"/>
      <c r="C4" s="199"/>
    </row>
    <row r="5" spans="1:3" s="27" customFormat="1" ht="13.5" thickBot="1">
      <c r="A5" s="199"/>
      <c r="B5" s="199"/>
      <c r="C5" s="199"/>
    </row>
    <row r="6" spans="1:3" s="1" customFormat="1" ht="35.25" customHeight="1" thickBot="1" thickTop="1">
      <c r="A6" s="20" t="s">
        <v>4</v>
      </c>
      <c r="B6" s="21" t="s">
        <v>5</v>
      </c>
      <c r="C6" s="22" t="s">
        <v>6</v>
      </c>
    </row>
    <row r="7" spans="1:3" s="28" customFormat="1" ht="31.5" customHeight="1" thickBot="1" thickTop="1">
      <c r="A7" s="185" t="s">
        <v>10</v>
      </c>
      <c r="B7" s="186"/>
      <c r="C7" s="187"/>
    </row>
    <row r="8" spans="1:3" s="28" customFormat="1" ht="27.75" customHeight="1" thickBot="1" thickTop="1">
      <c r="A8" s="142" t="s">
        <v>133</v>
      </c>
      <c r="B8" s="143"/>
      <c r="C8" s="144"/>
    </row>
    <row r="9" spans="1:3" s="28" customFormat="1" ht="24" customHeight="1" thickBot="1" thickTop="1">
      <c r="A9" s="131" t="s">
        <v>193</v>
      </c>
      <c r="B9" s="132"/>
      <c r="C9" s="133"/>
    </row>
    <row r="10" spans="1:3" s="28" customFormat="1" ht="21.75" customHeight="1" thickBot="1" thickTop="1">
      <c r="A10" s="161" t="s">
        <v>156</v>
      </c>
      <c r="B10" s="162"/>
      <c r="C10" s="163"/>
    </row>
    <row r="11" spans="1:3" s="28" customFormat="1" ht="18" customHeight="1" thickBot="1" thickTop="1">
      <c r="A11" s="149" t="s">
        <v>36</v>
      </c>
      <c r="B11" s="150"/>
      <c r="C11" s="151"/>
    </row>
    <row r="12" spans="1:3" s="28" customFormat="1" ht="18" customHeight="1" thickTop="1">
      <c r="A12" s="155" t="s">
        <v>9</v>
      </c>
      <c r="B12" s="32" t="s">
        <v>201</v>
      </c>
      <c r="C12" s="33">
        <v>721083</v>
      </c>
    </row>
    <row r="13" spans="1:3" s="28" customFormat="1" ht="18" customHeight="1">
      <c r="A13" s="153"/>
      <c r="B13" s="32" t="s">
        <v>202</v>
      </c>
      <c r="C13" s="33">
        <v>361327.4</v>
      </c>
    </row>
    <row r="14" spans="1:3" s="28" customFormat="1" ht="18" customHeight="1">
      <c r="A14" s="153"/>
      <c r="B14" s="32" t="s">
        <v>203</v>
      </c>
      <c r="C14" s="33">
        <v>700000</v>
      </c>
    </row>
    <row r="15" spans="1:3" s="28" customFormat="1" ht="18" customHeight="1" thickBot="1">
      <c r="A15" s="154"/>
      <c r="B15" s="32" t="s">
        <v>132</v>
      </c>
      <c r="C15" s="33">
        <v>2260000</v>
      </c>
    </row>
    <row r="16" spans="1:3" s="28" customFormat="1" ht="18" customHeight="1" thickBot="1" thickTop="1">
      <c r="A16" s="145" t="s">
        <v>7</v>
      </c>
      <c r="B16" s="146"/>
      <c r="C16" s="23">
        <f>SUM(C12:C15)</f>
        <v>4042410.4</v>
      </c>
    </row>
    <row r="17" spans="1:3" s="28" customFormat="1" ht="18" customHeight="1" thickBot="1" thickTop="1">
      <c r="A17" s="149" t="s">
        <v>120</v>
      </c>
      <c r="B17" s="150"/>
      <c r="C17" s="151"/>
    </row>
    <row r="18" spans="1:3" s="28" customFormat="1" ht="18" customHeight="1" thickTop="1">
      <c r="A18" s="155" t="s">
        <v>122</v>
      </c>
      <c r="B18" s="32" t="s">
        <v>308</v>
      </c>
      <c r="C18" s="33">
        <v>1997561.4</v>
      </c>
    </row>
    <row r="19" spans="1:3" s="28" customFormat="1" ht="18" customHeight="1">
      <c r="A19" s="156"/>
      <c r="B19" s="32" t="s">
        <v>309</v>
      </c>
      <c r="C19" s="33">
        <v>950000</v>
      </c>
    </row>
    <row r="20" spans="1:3" s="28" customFormat="1" ht="18" customHeight="1" thickBot="1">
      <c r="A20" s="31" t="s">
        <v>123</v>
      </c>
      <c r="B20" s="32" t="s">
        <v>127</v>
      </c>
      <c r="C20" s="33">
        <v>1000000</v>
      </c>
    </row>
    <row r="21" spans="1:3" s="28" customFormat="1" ht="18" customHeight="1" thickBot="1" thickTop="1">
      <c r="A21" s="145" t="s">
        <v>121</v>
      </c>
      <c r="B21" s="146"/>
      <c r="C21" s="23">
        <f>SUM(C18:C20)</f>
        <v>3947561.4</v>
      </c>
    </row>
    <row r="22" spans="1:3" s="28" customFormat="1" ht="18" customHeight="1" thickBot="1" thickTop="1">
      <c r="A22" s="128" t="s">
        <v>37</v>
      </c>
      <c r="B22" s="140"/>
      <c r="C22" s="141"/>
    </row>
    <row r="23" spans="1:3" s="28" customFormat="1" ht="18" customHeight="1" thickTop="1">
      <c r="A23" s="155" t="s">
        <v>40</v>
      </c>
      <c r="B23" s="16" t="s">
        <v>125</v>
      </c>
      <c r="C23" s="42">
        <v>200000</v>
      </c>
    </row>
    <row r="24" spans="1:3" s="28" customFormat="1" ht="18" customHeight="1">
      <c r="A24" s="156"/>
      <c r="B24" s="10" t="s">
        <v>204</v>
      </c>
      <c r="C24" s="33">
        <v>11999536.54</v>
      </c>
    </row>
    <row r="25" spans="1:3" s="28" customFormat="1" ht="18" customHeight="1">
      <c r="A25" s="159" t="s">
        <v>39</v>
      </c>
      <c r="B25" s="3" t="s">
        <v>124</v>
      </c>
      <c r="C25" s="6">
        <v>6945791.3</v>
      </c>
    </row>
    <row r="26" spans="1:3" s="28" customFormat="1" ht="18" customHeight="1">
      <c r="A26" s="160"/>
      <c r="B26" s="3" t="s">
        <v>205</v>
      </c>
      <c r="C26" s="6">
        <v>2999004</v>
      </c>
    </row>
    <row r="27" spans="1:3" s="28" customFormat="1" ht="18" customHeight="1" thickBot="1">
      <c r="A27" s="34" t="s">
        <v>33</v>
      </c>
      <c r="B27" s="35" t="s">
        <v>206</v>
      </c>
      <c r="C27" s="36">
        <v>2999635.4</v>
      </c>
    </row>
    <row r="28" spans="1:3" s="28" customFormat="1" ht="18" customHeight="1" thickBot="1" thickTop="1">
      <c r="A28" s="145" t="s">
        <v>8</v>
      </c>
      <c r="B28" s="146"/>
      <c r="C28" s="23">
        <f>SUM(C23:C27)</f>
        <v>25143967.24</v>
      </c>
    </row>
    <row r="29" spans="1:3" s="28" customFormat="1" ht="18" customHeight="1" thickBot="1" thickTop="1">
      <c r="A29" s="128" t="s">
        <v>35</v>
      </c>
      <c r="B29" s="140"/>
      <c r="C29" s="141"/>
    </row>
    <row r="30" spans="1:3" s="28" customFormat="1" ht="18" customHeight="1" thickTop="1">
      <c r="A30" s="155" t="s">
        <v>32</v>
      </c>
      <c r="B30" s="10" t="s">
        <v>207</v>
      </c>
      <c r="C30" s="33">
        <v>4798136.32</v>
      </c>
    </row>
    <row r="31" spans="1:3" s="28" customFormat="1" ht="18" customHeight="1">
      <c r="A31" s="156"/>
      <c r="B31" s="53" t="s">
        <v>13</v>
      </c>
      <c r="C31" s="36">
        <v>5163614.12</v>
      </c>
    </row>
    <row r="32" spans="1:3" s="28" customFormat="1" ht="18" customHeight="1">
      <c r="A32" s="34" t="s">
        <v>17</v>
      </c>
      <c r="B32" s="35" t="s">
        <v>65</v>
      </c>
      <c r="C32" s="36">
        <v>415410.35</v>
      </c>
    </row>
    <row r="33" spans="1:3" s="28" customFormat="1" ht="18" customHeight="1" thickBot="1">
      <c r="A33" s="34" t="s">
        <v>87</v>
      </c>
      <c r="B33" s="19" t="s">
        <v>92</v>
      </c>
      <c r="C33" s="9">
        <v>53557.86</v>
      </c>
    </row>
    <row r="34" spans="1:3" s="28" customFormat="1" ht="18" customHeight="1" thickBot="1" thickTop="1">
      <c r="A34" s="145" t="s">
        <v>25</v>
      </c>
      <c r="B34" s="146"/>
      <c r="C34" s="23">
        <f>SUM(C30:C33)</f>
        <v>10430718.65</v>
      </c>
    </row>
    <row r="35" spans="1:3" s="28" customFormat="1" ht="18" customHeight="1" thickBot="1" thickTop="1">
      <c r="A35" s="128" t="s">
        <v>38</v>
      </c>
      <c r="B35" s="140"/>
      <c r="C35" s="141"/>
    </row>
    <row r="36" spans="1:3" s="28" customFormat="1" ht="18" customHeight="1" thickTop="1">
      <c r="A36" s="40" t="s">
        <v>118</v>
      </c>
      <c r="B36" s="48" t="s">
        <v>208</v>
      </c>
      <c r="C36" s="42">
        <v>1867662.52</v>
      </c>
    </row>
    <row r="37" spans="1:3" s="28" customFormat="1" ht="18" customHeight="1">
      <c r="A37" s="31" t="s">
        <v>49</v>
      </c>
      <c r="B37" s="32" t="s">
        <v>210</v>
      </c>
      <c r="C37" s="33">
        <v>85400</v>
      </c>
    </row>
    <row r="38" spans="1:3" s="28" customFormat="1" ht="18" customHeight="1">
      <c r="A38" s="31" t="s">
        <v>119</v>
      </c>
      <c r="B38" s="32" t="s">
        <v>209</v>
      </c>
      <c r="C38" s="33">
        <v>2298485.12</v>
      </c>
    </row>
    <row r="39" spans="1:3" s="28" customFormat="1" ht="18" customHeight="1">
      <c r="A39" s="152" t="s">
        <v>27</v>
      </c>
      <c r="B39" s="32" t="s">
        <v>126</v>
      </c>
      <c r="C39" s="33">
        <v>1098493.52</v>
      </c>
    </row>
    <row r="40" spans="1:3" s="28" customFormat="1" ht="18" customHeight="1">
      <c r="A40" s="156"/>
      <c r="B40" s="32" t="s">
        <v>128</v>
      </c>
      <c r="C40" s="33">
        <v>3000000</v>
      </c>
    </row>
    <row r="41" spans="1:3" s="28" customFormat="1" ht="18" customHeight="1">
      <c r="A41" s="31" t="s">
        <v>44</v>
      </c>
      <c r="B41" s="32" t="s">
        <v>211</v>
      </c>
      <c r="C41" s="33">
        <v>1160000</v>
      </c>
    </row>
    <row r="42" spans="1:3" s="28" customFormat="1" ht="18" customHeight="1">
      <c r="A42" s="153" t="s">
        <v>18</v>
      </c>
      <c r="B42" s="32" t="s">
        <v>222</v>
      </c>
      <c r="C42" s="33">
        <f>4851222.68+295929.3</f>
        <v>5147151.9799999995</v>
      </c>
    </row>
    <row r="43" spans="1:3" s="28" customFormat="1" ht="18" customHeight="1" thickBot="1">
      <c r="A43" s="154"/>
      <c r="B43" s="3" t="s">
        <v>131</v>
      </c>
      <c r="C43" s="6">
        <v>200000</v>
      </c>
    </row>
    <row r="44" spans="1:3" s="28" customFormat="1" ht="18" customHeight="1" thickBot="1" thickTop="1">
      <c r="A44" s="145" t="s">
        <v>26</v>
      </c>
      <c r="B44" s="146"/>
      <c r="C44" s="23">
        <f>SUM(C36:C43)</f>
        <v>14857193.14</v>
      </c>
    </row>
    <row r="45" spans="1:3" s="28" customFormat="1" ht="21.75" customHeight="1" thickBot="1" thickTop="1">
      <c r="A45" s="145" t="s">
        <v>345</v>
      </c>
      <c r="B45" s="146"/>
      <c r="C45" s="11">
        <f>C16+C21+C28+C34+C44</f>
        <v>58421850.83</v>
      </c>
    </row>
    <row r="46" spans="1:3" s="28" customFormat="1" ht="21.75" customHeight="1" thickBot="1" thickTop="1">
      <c r="A46" s="139" t="s">
        <v>157</v>
      </c>
      <c r="B46" s="122"/>
      <c r="C46" s="123"/>
    </row>
    <row r="47" spans="1:3" s="28" customFormat="1" ht="18" customHeight="1" thickTop="1">
      <c r="A47" s="137" t="s">
        <v>158</v>
      </c>
      <c r="B47" s="138"/>
      <c r="C47" s="83">
        <v>495000</v>
      </c>
    </row>
    <row r="48" spans="1:3" s="28" customFormat="1" ht="18" customHeight="1">
      <c r="A48" s="157" t="s">
        <v>159</v>
      </c>
      <c r="B48" s="158"/>
      <c r="C48" s="83">
        <v>200000</v>
      </c>
    </row>
    <row r="49" spans="1:3" s="28" customFormat="1" ht="18" customHeight="1" thickBot="1">
      <c r="A49" s="124" t="s">
        <v>160</v>
      </c>
      <c r="B49" s="125"/>
      <c r="C49" s="88">
        <v>300000</v>
      </c>
    </row>
    <row r="50" spans="1:3" s="28" customFormat="1" ht="21.75" customHeight="1" thickBot="1" thickTop="1">
      <c r="A50" s="145" t="s">
        <v>161</v>
      </c>
      <c r="B50" s="146"/>
      <c r="C50" s="23">
        <f>SUM(C47:C49)</f>
        <v>995000</v>
      </c>
    </row>
    <row r="51" spans="1:3" s="28" customFormat="1" ht="24" customHeight="1" thickBot="1" thickTop="1">
      <c r="A51" s="147" t="s">
        <v>194</v>
      </c>
      <c r="B51" s="148"/>
      <c r="C51" s="84">
        <f>C45+C50</f>
        <v>59416850.83</v>
      </c>
    </row>
    <row r="52" spans="1:3" s="28" customFormat="1" ht="24" customHeight="1" thickBot="1" thickTop="1">
      <c r="A52" s="111" t="s">
        <v>195</v>
      </c>
      <c r="B52" s="115"/>
      <c r="C52" s="84"/>
    </row>
    <row r="53" spans="1:3" s="28" customFormat="1" ht="19.5" customHeight="1" thickBot="1" thickTop="1">
      <c r="A53" s="139" t="s">
        <v>140</v>
      </c>
      <c r="B53" s="122"/>
      <c r="C53" s="123"/>
    </row>
    <row r="54" spans="1:3" s="28" customFormat="1" ht="18" customHeight="1" thickTop="1">
      <c r="A54" s="137" t="s">
        <v>141</v>
      </c>
      <c r="B54" s="138"/>
      <c r="C54" s="58">
        <v>13325069.67</v>
      </c>
    </row>
    <row r="55" spans="1:3" s="28" customFormat="1" ht="18" customHeight="1">
      <c r="A55" s="157" t="s">
        <v>143</v>
      </c>
      <c r="B55" s="158"/>
      <c r="C55" s="58">
        <v>4190864.71</v>
      </c>
    </row>
    <row r="56" spans="1:3" s="28" customFormat="1" ht="18" customHeight="1">
      <c r="A56" s="157" t="s">
        <v>142</v>
      </c>
      <c r="B56" s="158"/>
      <c r="C56" s="58">
        <v>31564805.12</v>
      </c>
    </row>
    <row r="57" spans="1:3" s="28" customFormat="1" ht="18" customHeight="1">
      <c r="A57" s="157" t="s">
        <v>144</v>
      </c>
      <c r="B57" s="158"/>
      <c r="C57" s="58">
        <v>38046056.05</v>
      </c>
    </row>
    <row r="58" spans="1:3" s="28" customFormat="1" ht="18" customHeight="1">
      <c r="A58" s="157" t="s">
        <v>145</v>
      </c>
      <c r="B58" s="158"/>
      <c r="C58" s="58">
        <v>4298974.62</v>
      </c>
    </row>
    <row r="59" spans="1:3" s="28" customFormat="1" ht="18" customHeight="1">
      <c r="A59" s="188" t="s">
        <v>146</v>
      </c>
      <c r="B59" s="189"/>
      <c r="C59" s="103">
        <v>47480005.82</v>
      </c>
    </row>
    <row r="60" spans="1:3" s="28" customFormat="1" ht="18" customHeight="1">
      <c r="A60" s="200" t="s">
        <v>189</v>
      </c>
      <c r="B60" s="201"/>
      <c r="C60" s="6">
        <v>4472744.64</v>
      </c>
    </row>
    <row r="61" spans="1:3" s="28" customFormat="1" ht="18" customHeight="1">
      <c r="A61" s="200" t="s">
        <v>190</v>
      </c>
      <c r="B61" s="201"/>
      <c r="C61" s="6">
        <v>15013594.04</v>
      </c>
    </row>
    <row r="62" spans="1:3" s="28" customFormat="1" ht="18" customHeight="1" thickBot="1">
      <c r="A62" s="124" t="s">
        <v>191</v>
      </c>
      <c r="B62" s="125"/>
      <c r="C62" s="7">
        <v>278407885.33</v>
      </c>
    </row>
    <row r="63" spans="1:3" s="28" customFormat="1" ht="19.5" customHeight="1" thickBot="1" thickTop="1">
      <c r="A63" s="145" t="s">
        <v>147</v>
      </c>
      <c r="B63" s="146"/>
      <c r="C63" s="23">
        <f>SUM(C54:C62)</f>
        <v>436800000</v>
      </c>
    </row>
    <row r="64" spans="1:3" s="28" customFormat="1" ht="24" customHeight="1" thickBot="1" thickTop="1">
      <c r="A64" s="147" t="s">
        <v>196</v>
      </c>
      <c r="B64" s="148"/>
      <c r="C64" s="84">
        <f>SUM(C63)</f>
        <v>436800000</v>
      </c>
    </row>
    <row r="65" spans="1:3" s="28" customFormat="1" ht="24" customHeight="1" thickBot="1" thickTop="1">
      <c r="A65" s="131" t="s">
        <v>197</v>
      </c>
      <c r="B65" s="132"/>
      <c r="C65" s="133"/>
    </row>
    <row r="66" spans="1:3" s="1" customFormat="1" ht="21.75" customHeight="1" thickBot="1" thickTop="1">
      <c r="A66" s="161" t="s">
        <v>334</v>
      </c>
      <c r="B66" s="162"/>
      <c r="C66" s="163"/>
    </row>
    <row r="67" spans="1:3" s="1" customFormat="1" ht="19.5" customHeight="1" thickBot="1" thickTop="1">
      <c r="A67" s="128" t="s">
        <v>37</v>
      </c>
      <c r="B67" s="140"/>
      <c r="C67" s="141"/>
    </row>
    <row r="68" spans="1:3" s="1" customFormat="1" ht="18" customHeight="1" thickBot="1" thickTop="1">
      <c r="A68" s="47" t="s">
        <v>40</v>
      </c>
      <c r="B68" s="32" t="s">
        <v>212</v>
      </c>
      <c r="C68" s="33">
        <v>350000</v>
      </c>
    </row>
    <row r="69" spans="1:3" s="1" customFormat="1" ht="18" customHeight="1" thickBot="1" thickTop="1">
      <c r="A69" s="145" t="s">
        <v>8</v>
      </c>
      <c r="B69" s="146"/>
      <c r="C69" s="23">
        <f>SUM(C68:C68)</f>
        <v>350000</v>
      </c>
    </row>
    <row r="70" spans="1:3" s="1" customFormat="1" ht="19.5" customHeight="1" thickBot="1" thickTop="1">
      <c r="A70" s="190" t="s">
        <v>35</v>
      </c>
      <c r="B70" s="191"/>
      <c r="C70" s="192"/>
    </row>
    <row r="71" spans="1:3" s="1" customFormat="1" ht="18" customHeight="1" thickTop="1">
      <c r="A71" s="155" t="s">
        <v>28</v>
      </c>
      <c r="B71" s="41" t="s">
        <v>213</v>
      </c>
      <c r="C71" s="42">
        <v>2060441.09</v>
      </c>
    </row>
    <row r="72" spans="1:3" s="1" customFormat="1" ht="18" customHeight="1">
      <c r="A72" s="156"/>
      <c r="B72" s="32" t="s">
        <v>293</v>
      </c>
      <c r="C72" s="33">
        <v>750000</v>
      </c>
    </row>
    <row r="73" spans="1:3" s="1" customFormat="1" ht="18" customHeight="1">
      <c r="A73" s="153"/>
      <c r="B73" s="43" t="s">
        <v>72</v>
      </c>
      <c r="C73" s="33">
        <v>500000</v>
      </c>
    </row>
    <row r="74" spans="1:3" s="1" customFormat="1" ht="18" customHeight="1">
      <c r="A74" s="153"/>
      <c r="B74" s="43" t="s">
        <v>75</v>
      </c>
      <c r="C74" s="33">
        <v>300000</v>
      </c>
    </row>
    <row r="75" spans="1:3" s="44" customFormat="1" ht="18" customHeight="1">
      <c r="A75" s="156"/>
      <c r="B75" s="32" t="s">
        <v>76</v>
      </c>
      <c r="C75" s="33">
        <v>260000</v>
      </c>
    </row>
    <row r="76" spans="1:3" s="1" customFormat="1" ht="18" customHeight="1" thickBot="1">
      <c r="A76" s="45" t="s">
        <v>17</v>
      </c>
      <c r="B76" s="46" t="s">
        <v>67</v>
      </c>
      <c r="C76" s="7">
        <v>200000</v>
      </c>
    </row>
    <row r="77" spans="1:3" s="1" customFormat="1" ht="18" customHeight="1" thickBot="1" thickTop="1">
      <c r="A77" s="145" t="s">
        <v>25</v>
      </c>
      <c r="B77" s="146"/>
      <c r="C77" s="11">
        <f>SUM(C71:C76)</f>
        <v>4070441.09</v>
      </c>
    </row>
    <row r="78" spans="1:3" s="1" customFormat="1" ht="19.5" customHeight="1" thickBot="1" thickTop="1">
      <c r="A78" s="149" t="s">
        <v>36</v>
      </c>
      <c r="B78" s="150"/>
      <c r="C78" s="151"/>
    </row>
    <row r="79" spans="1:3" s="4" customFormat="1" ht="18" customHeight="1" thickTop="1">
      <c r="A79" s="155" t="s">
        <v>9</v>
      </c>
      <c r="B79" s="48" t="s">
        <v>68</v>
      </c>
      <c r="C79" s="49">
        <v>490777.34</v>
      </c>
    </row>
    <row r="80" spans="1:7" s="4" customFormat="1" ht="18" customHeight="1">
      <c r="A80" s="153"/>
      <c r="B80" s="32" t="s">
        <v>70</v>
      </c>
      <c r="C80" s="51">
        <v>472252.55</v>
      </c>
      <c r="G80" s="52"/>
    </row>
    <row r="81" spans="1:3" s="4" customFormat="1" ht="18" customHeight="1">
      <c r="A81" s="153"/>
      <c r="B81" s="32" t="s">
        <v>215</v>
      </c>
      <c r="C81" s="51">
        <v>4000000</v>
      </c>
    </row>
    <row r="82" spans="1:3" s="4" customFormat="1" ht="18" customHeight="1">
      <c r="A82" s="153"/>
      <c r="B82" s="32" t="s">
        <v>216</v>
      </c>
      <c r="C82" s="51">
        <v>1250000</v>
      </c>
    </row>
    <row r="83" spans="1:3" s="4" customFormat="1" ht="18" customHeight="1">
      <c r="A83" s="153"/>
      <c r="B83" s="32" t="s">
        <v>73</v>
      </c>
      <c r="C83" s="51">
        <v>224600</v>
      </c>
    </row>
    <row r="84" spans="1:3" s="4" customFormat="1" ht="18" customHeight="1">
      <c r="A84" s="156"/>
      <c r="B84" s="32" t="s">
        <v>217</v>
      </c>
      <c r="C84" s="51">
        <v>378649.25</v>
      </c>
    </row>
    <row r="85" spans="1:3" s="4" customFormat="1" ht="18" customHeight="1">
      <c r="A85" s="152" t="s">
        <v>2</v>
      </c>
      <c r="B85" s="32" t="s">
        <v>303</v>
      </c>
      <c r="C85" s="51">
        <v>805124.36</v>
      </c>
    </row>
    <row r="86" spans="1:3" s="4" customFormat="1" ht="18" customHeight="1">
      <c r="A86" s="153"/>
      <c r="B86" s="32" t="s">
        <v>302</v>
      </c>
      <c r="C86" s="51">
        <v>216258.42</v>
      </c>
    </row>
    <row r="87" spans="1:3" s="4" customFormat="1" ht="18" customHeight="1">
      <c r="A87" s="153"/>
      <c r="B87" s="32" t="s">
        <v>66</v>
      </c>
      <c r="C87" s="51">
        <v>400000</v>
      </c>
    </row>
    <row r="88" spans="1:3" s="4" customFormat="1" ht="18" customHeight="1">
      <c r="A88" s="153"/>
      <c r="B88" s="32" t="s">
        <v>300</v>
      </c>
      <c r="C88" s="51">
        <v>570000</v>
      </c>
    </row>
    <row r="89" spans="1:3" s="4" customFormat="1" ht="18" customHeight="1" thickBot="1">
      <c r="A89" s="154"/>
      <c r="B89" s="32" t="s">
        <v>301</v>
      </c>
      <c r="C89" s="51">
        <v>460079.69</v>
      </c>
    </row>
    <row r="90" spans="1:3" s="24" customFormat="1" ht="21.75" customHeight="1" thickBot="1" thickTop="1">
      <c r="A90" s="145" t="s">
        <v>7</v>
      </c>
      <c r="B90" s="146"/>
      <c r="C90" s="23">
        <f>SUM(C79:C89)</f>
        <v>9267741.61</v>
      </c>
    </row>
    <row r="91" spans="1:3" s="1" customFormat="1" ht="19.5" customHeight="1" thickBot="1" thickTop="1">
      <c r="A91" s="128" t="s">
        <v>38</v>
      </c>
      <c r="B91" s="140"/>
      <c r="C91" s="141"/>
    </row>
    <row r="92" spans="1:3" s="4" customFormat="1" ht="18" customHeight="1" thickTop="1">
      <c r="A92" s="155" t="s">
        <v>3</v>
      </c>
      <c r="B92" s="48" t="s">
        <v>218</v>
      </c>
      <c r="C92" s="42">
        <v>345377.44</v>
      </c>
    </row>
    <row r="93" spans="1:3" s="1" customFormat="1" ht="18" customHeight="1">
      <c r="A93" s="156"/>
      <c r="B93" s="3" t="s">
        <v>304</v>
      </c>
      <c r="C93" s="6">
        <v>500000</v>
      </c>
    </row>
    <row r="94" spans="1:3" s="4" customFormat="1" ht="18" customHeight="1">
      <c r="A94" s="152" t="s">
        <v>27</v>
      </c>
      <c r="B94" s="32" t="s">
        <v>219</v>
      </c>
      <c r="C94" s="33">
        <v>1000000</v>
      </c>
    </row>
    <row r="95" spans="1:3" s="4" customFormat="1" ht="18" customHeight="1">
      <c r="A95" s="153"/>
      <c r="B95" s="32" t="s">
        <v>305</v>
      </c>
      <c r="C95" s="33">
        <v>3000000</v>
      </c>
    </row>
    <row r="96" spans="1:3" s="4" customFormat="1" ht="18" customHeight="1" thickBot="1">
      <c r="A96" s="154"/>
      <c r="B96" s="38" t="s">
        <v>74</v>
      </c>
      <c r="C96" s="39">
        <v>500000</v>
      </c>
    </row>
    <row r="97" spans="1:3" s="1" customFormat="1" ht="18" customHeight="1" thickBot="1" thickTop="1">
      <c r="A97" s="145" t="s">
        <v>26</v>
      </c>
      <c r="B97" s="146"/>
      <c r="C97" s="11">
        <f>SUM(C92:C96)</f>
        <v>5345377.4399999995</v>
      </c>
    </row>
    <row r="98" spans="1:3" s="81" customFormat="1" ht="21.75" customHeight="1" thickBot="1" thickTop="1">
      <c r="A98" s="145" t="s">
        <v>333</v>
      </c>
      <c r="B98" s="146"/>
      <c r="C98" s="11">
        <f>C69+C77+C90+C97</f>
        <v>19033560.14</v>
      </c>
    </row>
    <row r="99" spans="1:3" s="28" customFormat="1" ht="24" customHeight="1" thickBot="1" thickTop="1">
      <c r="A99" s="147" t="s">
        <v>198</v>
      </c>
      <c r="B99" s="148"/>
      <c r="C99" s="84">
        <f>C98</f>
        <v>19033560.14</v>
      </c>
    </row>
    <row r="100" spans="1:3" s="28" customFormat="1" ht="24" customHeight="1" thickBot="1" thickTop="1">
      <c r="A100" s="131" t="s">
        <v>199</v>
      </c>
      <c r="B100" s="132"/>
      <c r="C100" s="133"/>
    </row>
    <row r="101" spans="1:3" s="28" customFormat="1" ht="18" customHeight="1" thickBot="1" thickTop="1">
      <c r="A101" s="149" t="s">
        <v>36</v>
      </c>
      <c r="B101" s="150"/>
      <c r="C101" s="151"/>
    </row>
    <row r="102" spans="1:3" s="28" customFormat="1" ht="18" customHeight="1" thickTop="1">
      <c r="A102" s="40" t="s">
        <v>9</v>
      </c>
      <c r="B102" s="48" t="s">
        <v>93</v>
      </c>
      <c r="C102" s="49">
        <v>6992.98</v>
      </c>
    </row>
    <row r="103" spans="1:3" s="28" customFormat="1" ht="18" customHeight="1">
      <c r="A103" s="152" t="s">
        <v>2</v>
      </c>
      <c r="B103" s="61" t="s">
        <v>152</v>
      </c>
      <c r="C103" s="86">
        <v>1052696</v>
      </c>
    </row>
    <row r="104" spans="1:3" s="28" customFormat="1" ht="18" customHeight="1" thickBot="1">
      <c r="A104" s="154"/>
      <c r="B104" s="85" t="s">
        <v>306</v>
      </c>
      <c r="C104" s="39">
        <v>400000</v>
      </c>
    </row>
    <row r="105" spans="1:3" s="28" customFormat="1" ht="18" customHeight="1" thickBot="1" thickTop="1">
      <c r="A105" s="145" t="s">
        <v>7</v>
      </c>
      <c r="B105" s="146"/>
      <c r="C105" s="23">
        <f>SUM(C102:C104)</f>
        <v>1459688.98</v>
      </c>
    </row>
    <row r="106" spans="1:3" s="28" customFormat="1" ht="18" customHeight="1" thickBot="1" thickTop="1">
      <c r="A106" s="128" t="s">
        <v>37</v>
      </c>
      <c r="B106" s="140"/>
      <c r="C106" s="141"/>
    </row>
    <row r="107" spans="1:3" s="28" customFormat="1" ht="18" customHeight="1" thickTop="1">
      <c r="A107" s="155" t="s">
        <v>33</v>
      </c>
      <c r="B107" s="48" t="s">
        <v>153</v>
      </c>
      <c r="C107" s="42">
        <v>882206</v>
      </c>
    </row>
    <row r="108" spans="1:3" s="28" customFormat="1" ht="18" customHeight="1">
      <c r="A108" s="156"/>
      <c r="B108" s="61" t="s">
        <v>82</v>
      </c>
      <c r="C108" s="62">
        <v>100617.06</v>
      </c>
    </row>
    <row r="109" spans="1:3" s="28" customFormat="1" ht="18" customHeight="1" thickBot="1">
      <c r="A109" s="56" t="s">
        <v>154</v>
      </c>
      <c r="B109" s="46" t="s">
        <v>307</v>
      </c>
      <c r="C109" s="39">
        <f>1349071+243756</f>
        <v>1592827</v>
      </c>
    </row>
    <row r="110" spans="1:3" s="28" customFormat="1" ht="18" customHeight="1" thickBot="1" thickTop="1">
      <c r="A110" s="145" t="s">
        <v>8</v>
      </c>
      <c r="B110" s="146"/>
      <c r="C110" s="11">
        <f>SUM(C107:C109)</f>
        <v>2575650.06</v>
      </c>
    </row>
    <row r="111" spans="1:3" s="28" customFormat="1" ht="18" customHeight="1" thickBot="1" thickTop="1">
      <c r="A111" s="128" t="s">
        <v>35</v>
      </c>
      <c r="B111" s="140"/>
      <c r="C111" s="141"/>
    </row>
    <row r="112" spans="1:3" s="28" customFormat="1" ht="18" customHeight="1" thickTop="1">
      <c r="A112" s="94" t="s">
        <v>28</v>
      </c>
      <c r="B112" s="95" t="s">
        <v>176</v>
      </c>
      <c r="C112" s="5">
        <v>35999</v>
      </c>
    </row>
    <row r="113" spans="1:3" s="28" customFormat="1" ht="18" customHeight="1" thickBot="1">
      <c r="A113" s="50" t="s">
        <v>32</v>
      </c>
      <c r="B113" s="87" t="s">
        <v>155</v>
      </c>
      <c r="C113" s="62">
        <v>531222</v>
      </c>
    </row>
    <row r="114" spans="1:3" s="28" customFormat="1" ht="18" customHeight="1" thickBot="1" thickTop="1">
      <c r="A114" s="145" t="s">
        <v>25</v>
      </c>
      <c r="B114" s="146"/>
      <c r="C114" s="23">
        <f>SUM(C112:C113)</f>
        <v>567221</v>
      </c>
    </row>
    <row r="115" spans="1:3" s="28" customFormat="1" ht="18" customHeight="1" thickBot="1" thickTop="1">
      <c r="A115" s="128" t="s">
        <v>38</v>
      </c>
      <c r="B115" s="140"/>
      <c r="C115" s="141"/>
    </row>
    <row r="116" spans="1:3" s="28" customFormat="1" ht="18" customHeight="1" thickBot="1" thickTop="1">
      <c r="A116" s="98" t="s">
        <v>177</v>
      </c>
      <c r="B116" s="99" t="s">
        <v>178</v>
      </c>
      <c r="C116" s="100">
        <v>100000</v>
      </c>
    </row>
    <row r="117" spans="1:3" s="28" customFormat="1" ht="18" customHeight="1" thickBot="1" thickTop="1">
      <c r="A117" s="145" t="s">
        <v>26</v>
      </c>
      <c r="B117" s="146"/>
      <c r="C117" s="11">
        <f>C116</f>
        <v>100000</v>
      </c>
    </row>
    <row r="118" spans="1:3" s="28" customFormat="1" ht="24" customHeight="1" thickBot="1" thickTop="1">
      <c r="A118" s="147" t="s">
        <v>200</v>
      </c>
      <c r="B118" s="148"/>
      <c r="C118" s="84">
        <f>C105+C110+C114+C117</f>
        <v>4702560.04</v>
      </c>
    </row>
    <row r="119" spans="1:3" s="28" customFormat="1" ht="27.75" customHeight="1" thickBot="1" thickTop="1">
      <c r="A119" s="129" t="s">
        <v>162</v>
      </c>
      <c r="B119" s="130"/>
      <c r="C119" s="89">
        <f>C51+C64+C99+C118</f>
        <v>519952971.01</v>
      </c>
    </row>
    <row r="120" spans="1:3" s="28" customFormat="1" ht="27.75" customHeight="1" thickBot="1" thickTop="1">
      <c r="A120" s="142" t="s">
        <v>163</v>
      </c>
      <c r="B120" s="143"/>
      <c r="C120" s="144"/>
    </row>
    <row r="121" spans="1:3" s="28" customFormat="1" ht="24" customHeight="1" thickBot="1" thickTop="1">
      <c r="A121" s="131" t="s">
        <v>164</v>
      </c>
      <c r="B121" s="132"/>
      <c r="C121" s="133"/>
    </row>
    <row r="122" spans="1:3" s="28" customFormat="1" ht="18" customHeight="1" thickBot="1" thickTop="1">
      <c r="A122" s="149" t="s">
        <v>36</v>
      </c>
      <c r="B122" s="150"/>
      <c r="C122" s="151"/>
    </row>
    <row r="123" spans="1:3" s="28" customFormat="1" ht="18" customHeight="1" thickTop="1">
      <c r="A123" s="155" t="s">
        <v>9</v>
      </c>
      <c r="B123" s="48" t="s">
        <v>59</v>
      </c>
      <c r="C123" s="49">
        <v>8000000</v>
      </c>
    </row>
    <row r="124" spans="1:3" s="28" customFormat="1" ht="18" customHeight="1">
      <c r="A124" s="153"/>
      <c r="B124" s="54" t="s">
        <v>60</v>
      </c>
      <c r="C124" s="57">
        <v>1000000</v>
      </c>
    </row>
    <row r="125" spans="1:3" s="28" customFormat="1" ht="18" customHeight="1">
      <c r="A125" s="156"/>
      <c r="B125" s="43" t="s">
        <v>223</v>
      </c>
      <c r="C125" s="6">
        <v>4519427.89</v>
      </c>
    </row>
    <row r="126" spans="1:3" s="28" customFormat="1" ht="18" customHeight="1">
      <c r="A126" s="31" t="s">
        <v>41</v>
      </c>
      <c r="B126" s="43" t="s">
        <v>224</v>
      </c>
      <c r="C126" s="6">
        <v>3000000</v>
      </c>
    </row>
    <row r="127" spans="1:3" s="28" customFormat="1" ht="18" customHeight="1" thickBot="1">
      <c r="A127" s="37" t="s">
        <v>2</v>
      </c>
      <c r="B127" s="46" t="s">
        <v>57</v>
      </c>
      <c r="C127" s="7">
        <v>1400000</v>
      </c>
    </row>
    <row r="128" spans="1:3" s="28" customFormat="1" ht="18" customHeight="1" thickBot="1" thickTop="1">
      <c r="A128" s="145" t="s">
        <v>7</v>
      </c>
      <c r="B128" s="146"/>
      <c r="C128" s="23">
        <f>SUM(C123:C127)</f>
        <v>17919427.89</v>
      </c>
    </row>
    <row r="129" spans="1:3" s="28" customFormat="1" ht="18" customHeight="1" thickBot="1" thickTop="1">
      <c r="A129" s="128" t="s">
        <v>37</v>
      </c>
      <c r="B129" s="140"/>
      <c r="C129" s="141"/>
    </row>
    <row r="130" spans="1:3" s="28" customFormat="1" ht="18" customHeight="1" thickTop="1">
      <c r="A130" s="40" t="s">
        <v>31</v>
      </c>
      <c r="B130" s="48" t="s">
        <v>311</v>
      </c>
      <c r="C130" s="5">
        <v>2099999.7</v>
      </c>
    </row>
    <row r="131" spans="1:3" s="28" customFormat="1" ht="18" customHeight="1">
      <c r="A131" s="31" t="s">
        <v>40</v>
      </c>
      <c r="B131" s="106" t="s">
        <v>310</v>
      </c>
      <c r="C131" s="6">
        <v>100000</v>
      </c>
    </row>
    <row r="132" spans="1:3" s="28" customFormat="1" ht="18" customHeight="1" thickBot="1">
      <c r="A132" s="45" t="s">
        <v>33</v>
      </c>
      <c r="B132" s="38" t="s">
        <v>312</v>
      </c>
      <c r="C132" s="7">
        <v>1000000</v>
      </c>
    </row>
    <row r="133" spans="1:3" s="28" customFormat="1" ht="18" customHeight="1" thickBot="1" thickTop="1">
      <c r="A133" s="145" t="s">
        <v>8</v>
      </c>
      <c r="B133" s="146"/>
      <c r="C133" s="11">
        <f>SUM(C130:C132)</f>
        <v>3199999.7</v>
      </c>
    </row>
    <row r="134" spans="1:3" s="28" customFormat="1" ht="18" customHeight="1" thickBot="1" thickTop="1">
      <c r="A134" s="128" t="s">
        <v>35</v>
      </c>
      <c r="B134" s="140"/>
      <c r="C134" s="141"/>
    </row>
    <row r="135" spans="1:3" s="28" customFormat="1" ht="18" customHeight="1" thickBot="1" thickTop="1">
      <c r="A135" s="56" t="s">
        <v>17</v>
      </c>
      <c r="B135" s="46" t="s">
        <v>313</v>
      </c>
      <c r="C135" s="7">
        <v>3320000</v>
      </c>
    </row>
    <row r="136" spans="1:3" s="28" customFormat="1" ht="18" customHeight="1" thickBot="1" thickTop="1">
      <c r="A136" s="145" t="s">
        <v>25</v>
      </c>
      <c r="B136" s="146"/>
      <c r="C136" s="11">
        <f>SUM(C135:C135)</f>
        <v>3320000</v>
      </c>
    </row>
    <row r="137" spans="1:3" s="28" customFormat="1" ht="18" customHeight="1" thickBot="1" thickTop="1">
      <c r="A137" s="128" t="s">
        <v>38</v>
      </c>
      <c r="B137" s="140"/>
      <c r="C137" s="141"/>
    </row>
    <row r="138" spans="1:3" s="28" customFormat="1" ht="18" customHeight="1" thickBot="1" thickTop="1">
      <c r="A138" s="47" t="s">
        <v>3</v>
      </c>
      <c r="B138" s="63" t="s">
        <v>225</v>
      </c>
      <c r="C138" s="90">
        <v>553242.42</v>
      </c>
    </row>
    <row r="139" spans="1:3" s="28" customFormat="1" ht="18" customHeight="1" thickBot="1" thickTop="1">
      <c r="A139" s="145" t="s">
        <v>26</v>
      </c>
      <c r="B139" s="146"/>
      <c r="C139" s="23">
        <f>SUM(C138:C138)</f>
        <v>553242.42</v>
      </c>
    </row>
    <row r="140" spans="1:3" s="28" customFormat="1" ht="24" customHeight="1" thickBot="1" thickTop="1">
      <c r="A140" s="147" t="s">
        <v>165</v>
      </c>
      <c r="B140" s="148"/>
      <c r="C140" s="84">
        <f>C128+C133+C136+C139</f>
        <v>24992670.01</v>
      </c>
    </row>
    <row r="141" spans="1:3" s="28" customFormat="1" ht="24" customHeight="1" thickBot="1" thickTop="1">
      <c r="A141" s="131" t="s">
        <v>166</v>
      </c>
      <c r="B141" s="132"/>
      <c r="C141" s="133"/>
    </row>
    <row r="142" spans="1:3" s="28" customFormat="1" ht="18" customHeight="1" thickBot="1" thickTop="1">
      <c r="A142" s="149" t="s">
        <v>36</v>
      </c>
      <c r="B142" s="150"/>
      <c r="C142" s="151"/>
    </row>
    <row r="143" spans="1:3" s="28" customFormat="1" ht="18" customHeight="1" thickTop="1">
      <c r="A143" s="174" t="s">
        <v>2</v>
      </c>
      <c r="B143" s="41" t="s">
        <v>226</v>
      </c>
      <c r="C143" s="5">
        <v>2600000</v>
      </c>
    </row>
    <row r="144" spans="1:3" s="28" customFormat="1" ht="18" customHeight="1">
      <c r="A144" s="175"/>
      <c r="B144" s="43" t="s">
        <v>227</v>
      </c>
      <c r="C144" s="33">
        <v>2000000</v>
      </c>
    </row>
    <row r="145" spans="1:3" s="28" customFormat="1" ht="18" customHeight="1">
      <c r="A145" s="180" t="s">
        <v>9</v>
      </c>
      <c r="B145" s="43" t="s">
        <v>228</v>
      </c>
      <c r="C145" s="33">
        <v>2860149.07</v>
      </c>
    </row>
    <row r="146" spans="1:3" s="28" customFormat="1" ht="18" customHeight="1">
      <c r="A146" s="181"/>
      <c r="B146" s="43" t="s">
        <v>229</v>
      </c>
      <c r="C146" s="33">
        <v>1500000</v>
      </c>
    </row>
    <row r="147" spans="1:3" s="28" customFormat="1" ht="18" customHeight="1" thickBot="1">
      <c r="A147" s="182"/>
      <c r="B147" s="46" t="s">
        <v>230</v>
      </c>
      <c r="C147" s="39">
        <v>1000000</v>
      </c>
    </row>
    <row r="148" spans="1:3" s="28" customFormat="1" ht="18" customHeight="1" thickBot="1" thickTop="1">
      <c r="A148" s="145" t="s">
        <v>7</v>
      </c>
      <c r="B148" s="146"/>
      <c r="C148" s="11">
        <f>SUM(C143:C147)</f>
        <v>9960149.07</v>
      </c>
    </row>
    <row r="149" spans="1:3" s="28" customFormat="1" ht="18" customHeight="1" thickBot="1" thickTop="1">
      <c r="A149" s="128" t="s">
        <v>37</v>
      </c>
      <c r="B149" s="140"/>
      <c r="C149" s="141"/>
    </row>
    <row r="150" spans="1:3" s="28" customFormat="1" ht="18" customHeight="1" thickTop="1">
      <c r="A150" s="183" t="s">
        <v>40</v>
      </c>
      <c r="B150" s="48" t="s">
        <v>231</v>
      </c>
      <c r="C150" s="42">
        <v>1794916.87</v>
      </c>
    </row>
    <row r="151" spans="1:3" s="28" customFormat="1" ht="18" customHeight="1">
      <c r="A151" s="184"/>
      <c r="B151" s="43" t="s">
        <v>232</v>
      </c>
      <c r="C151" s="6">
        <v>8256918.26</v>
      </c>
    </row>
    <row r="152" spans="1:3" s="28" customFormat="1" ht="18" customHeight="1" thickBot="1">
      <c r="A152" s="66" t="s">
        <v>33</v>
      </c>
      <c r="B152" s="35" t="s">
        <v>233</v>
      </c>
      <c r="C152" s="60">
        <v>1000000</v>
      </c>
    </row>
    <row r="153" spans="1:3" s="28" customFormat="1" ht="18" customHeight="1" thickBot="1" thickTop="1">
      <c r="A153" s="145" t="s">
        <v>8</v>
      </c>
      <c r="B153" s="146"/>
      <c r="C153" s="23">
        <f>SUM(C150:C152)</f>
        <v>11051835.129999999</v>
      </c>
    </row>
    <row r="154" spans="1:3" s="28" customFormat="1" ht="18" customHeight="1" thickBot="1" thickTop="1">
      <c r="A154" s="128" t="s">
        <v>35</v>
      </c>
      <c r="B154" s="140"/>
      <c r="C154" s="141"/>
    </row>
    <row r="155" spans="1:3" s="28" customFormat="1" ht="18" customHeight="1" thickTop="1">
      <c r="A155" s="174" t="s">
        <v>32</v>
      </c>
      <c r="B155" s="41" t="s">
        <v>234</v>
      </c>
      <c r="C155" s="5">
        <v>420000</v>
      </c>
    </row>
    <row r="156" spans="1:3" s="28" customFormat="1" ht="18" customHeight="1">
      <c r="A156" s="175"/>
      <c r="B156" s="43" t="s">
        <v>235</v>
      </c>
      <c r="C156" s="6">
        <v>1475834.3</v>
      </c>
    </row>
    <row r="157" spans="1:3" s="28" customFormat="1" ht="18" customHeight="1" thickBot="1">
      <c r="A157" s="66" t="s">
        <v>29</v>
      </c>
      <c r="B157" s="59" t="s">
        <v>236</v>
      </c>
      <c r="C157" s="36">
        <v>3076931.88</v>
      </c>
    </row>
    <row r="158" spans="1:3" s="28" customFormat="1" ht="18" customHeight="1" thickBot="1" thickTop="1">
      <c r="A158" s="145" t="s">
        <v>25</v>
      </c>
      <c r="B158" s="146"/>
      <c r="C158" s="23">
        <f>SUM(C155:C157)</f>
        <v>4972766.18</v>
      </c>
    </row>
    <row r="159" spans="1:3" s="28" customFormat="1" ht="18" customHeight="1" thickBot="1" thickTop="1">
      <c r="A159" s="128" t="s">
        <v>38</v>
      </c>
      <c r="B159" s="140"/>
      <c r="C159" s="141"/>
    </row>
    <row r="160" spans="1:3" s="28" customFormat="1" ht="18" customHeight="1" thickTop="1">
      <c r="A160" s="71" t="s">
        <v>46</v>
      </c>
      <c r="B160" s="41" t="s">
        <v>237</v>
      </c>
      <c r="C160" s="42">
        <v>2000000</v>
      </c>
    </row>
    <row r="161" spans="1:3" s="28" customFormat="1" ht="18" customHeight="1">
      <c r="A161" s="79" t="s">
        <v>3</v>
      </c>
      <c r="B161" s="32" t="s">
        <v>238</v>
      </c>
      <c r="C161" s="6">
        <v>2000000</v>
      </c>
    </row>
    <row r="162" spans="1:3" s="28" customFormat="1" ht="18" customHeight="1" thickBot="1">
      <c r="A162" s="66" t="s">
        <v>27</v>
      </c>
      <c r="B162" s="59" t="s">
        <v>239</v>
      </c>
      <c r="C162" s="60">
        <v>2000000</v>
      </c>
    </row>
    <row r="163" spans="1:3" s="28" customFormat="1" ht="18" customHeight="1" thickBot="1" thickTop="1">
      <c r="A163" s="145" t="s">
        <v>26</v>
      </c>
      <c r="B163" s="146"/>
      <c r="C163" s="23">
        <f>SUM(C160:C162)</f>
        <v>6000000</v>
      </c>
    </row>
    <row r="164" spans="1:3" s="28" customFormat="1" ht="24" customHeight="1" thickBot="1" thickTop="1">
      <c r="A164" s="147" t="s">
        <v>167</v>
      </c>
      <c r="B164" s="148"/>
      <c r="C164" s="84">
        <f>C148+C153+C158+C163</f>
        <v>31984750.38</v>
      </c>
    </row>
    <row r="165" spans="1:3" s="28" customFormat="1" ht="24" customHeight="1" thickBot="1" thickTop="1">
      <c r="A165" s="131" t="s">
        <v>168</v>
      </c>
      <c r="B165" s="132"/>
      <c r="C165" s="133"/>
    </row>
    <row r="166" spans="1:3" s="28" customFormat="1" ht="18" customHeight="1" thickBot="1" thickTop="1">
      <c r="A166" s="149" t="s">
        <v>36</v>
      </c>
      <c r="B166" s="150"/>
      <c r="C166" s="151"/>
    </row>
    <row r="167" spans="1:3" s="28" customFormat="1" ht="18" customHeight="1" thickBot="1" thickTop="1">
      <c r="A167" s="75" t="s">
        <v>2</v>
      </c>
      <c r="B167" s="30" t="s">
        <v>69</v>
      </c>
      <c r="C167" s="77">
        <v>200000</v>
      </c>
    </row>
    <row r="168" spans="1:3" s="28" customFormat="1" ht="18" customHeight="1" thickBot="1" thickTop="1">
      <c r="A168" s="166" t="s">
        <v>7</v>
      </c>
      <c r="B168" s="167"/>
      <c r="C168" s="11">
        <f>SUM(C167:C167)</f>
        <v>200000</v>
      </c>
    </row>
    <row r="169" spans="1:3" s="28" customFormat="1" ht="24" customHeight="1" thickBot="1" thickTop="1">
      <c r="A169" s="147" t="s">
        <v>169</v>
      </c>
      <c r="B169" s="148"/>
      <c r="C169" s="84">
        <f>C168</f>
        <v>200000</v>
      </c>
    </row>
    <row r="170" spans="1:3" s="28" customFormat="1" ht="24" customHeight="1" thickBot="1" thickTop="1">
      <c r="A170" s="131" t="s">
        <v>220</v>
      </c>
      <c r="B170" s="132"/>
      <c r="C170" s="133"/>
    </row>
    <row r="171" spans="1:3" s="28" customFormat="1" ht="18" customHeight="1" thickBot="1" thickTop="1">
      <c r="A171" s="149" t="s">
        <v>36</v>
      </c>
      <c r="B171" s="150"/>
      <c r="C171" s="151"/>
    </row>
    <row r="172" spans="1:3" s="28" customFormat="1" ht="18" customHeight="1" thickTop="1">
      <c r="A172" s="153" t="s">
        <v>9</v>
      </c>
      <c r="B172" s="32" t="s">
        <v>71</v>
      </c>
      <c r="C172" s="51">
        <v>42000</v>
      </c>
    </row>
    <row r="173" spans="1:3" s="28" customFormat="1" ht="18" customHeight="1">
      <c r="A173" s="153"/>
      <c r="B173" s="32" t="s">
        <v>89</v>
      </c>
      <c r="C173" s="51">
        <v>85400</v>
      </c>
    </row>
    <row r="174" spans="1:3" s="28" customFormat="1" ht="18" customHeight="1" thickBot="1">
      <c r="A174" s="156"/>
      <c r="B174" s="32" t="s">
        <v>77</v>
      </c>
      <c r="C174" s="51">
        <v>100000</v>
      </c>
    </row>
    <row r="175" spans="1:3" s="28" customFormat="1" ht="18" customHeight="1" thickBot="1" thickTop="1">
      <c r="A175" s="145" t="s">
        <v>7</v>
      </c>
      <c r="B175" s="146"/>
      <c r="C175" s="23">
        <f>SUM(C172:C174)</f>
        <v>227400</v>
      </c>
    </row>
    <row r="176" spans="1:3" s="28" customFormat="1" ht="18" customHeight="1" thickBot="1" thickTop="1">
      <c r="A176" s="128" t="s">
        <v>37</v>
      </c>
      <c r="B176" s="140"/>
      <c r="C176" s="141"/>
    </row>
    <row r="177" spans="1:3" s="28" customFormat="1" ht="18" customHeight="1" thickBot="1" thickTop="1">
      <c r="A177" s="12" t="s">
        <v>39</v>
      </c>
      <c r="B177" s="2" t="s">
        <v>94</v>
      </c>
      <c r="C177" s="7">
        <v>784768.72</v>
      </c>
    </row>
    <row r="178" spans="1:3" s="1" customFormat="1" ht="18" customHeight="1" thickBot="1" thickTop="1">
      <c r="A178" s="116" t="s">
        <v>40</v>
      </c>
      <c r="B178" s="35" t="s">
        <v>78</v>
      </c>
      <c r="C178" s="36">
        <v>250000</v>
      </c>
    </row>
    <row r="179" spans="1:3" s="28" customFormat="1" ht="18" customHeight="1" thickBot="1" thickTop="1">
      <c r="A179" s="145" t="s">
        <v>8</v>
      </c>
      <c r="B179" s="146"/>
      <c r="C179" s="11">
        <f>SUM(C177:C178)</f>
        <v>1034768.72</v>
      </c>
    </row>
    <row r="180" spans="1:3" s="28" customFormat="1" ht="18" customHeight="1" thickBot="1" thickTop="1">
      <c r="A180" s="128" t="s">
        <v>35</v>
      </c>
      <c r="B180" s="140"/>
      <c r="C180" s="141"/>
    </row>
    <row r="181" spans="1:3" s="28" customFormat="1" ht="18" customHeight="1" thickTop="1">
      <c r="A181" s="34" t="s">
        <v>30</v>
      </c>
      <c r="B181" s="35" t="s">
        <v>314</v>
      </c>
      <c r="C181" s="36">
        <v>1800000</v>
      </c>
    </row>
    <row r="182" spans="1:3" s="1" customFormat="1" ht="18" customHeight="1" thickBot="1">
      <c r="A182" s="102" t="s">
        <v>32</v>
      </c>
      <c r="B182" s="43" t="s">
        <v>214</v>
      </c>
      <c r="C182" s="33">
        <v>598190.4</v>
      </c>
    </row>
    <row r="183" spans="1:3" s="28" customFormat="1" ht="18" customHeight="1" thickBot="1" thickTop="1">
      <c r="A183" s="145" t="s">
        <v>25</v>
      </c>
      <c r="B183" s="146"/>
      <c r="C183" s="91">
        <f>SUM(C181:C182)</f>
        <v>2398190.4</v>
      </c>
    </row>
    <row r="184" spans="1:3" s="28" customFormat="1" ht="18" customHeight="1" thickBot="1" thickTop="1">
      <c r="A184" s="128" t="s">
        <v>38</v>
      </c>
      <c r="B184" s="140"/>
      <c r="C184" s="141"/>
    </row>
    <row r="185" spans="1:3" s="28" customFormat="1" ht="18" customHeight="1" thickTop="1">
      <c r="A185" s="34" t="s">
        <v>3</v>
      </c>
      <c r="B185" s="32" t="s">
        <v>112</v>
      </c>
      <c r="C185" s="33">
        <v>571702.16</v>
      </c>
    </row>
    <row r="186" spans="1:3" s="28" customFormat="1" ht="18" customHeight="1" thickBot="1">
      <c r="A186" s="66" t="s">
        <v>27</v>
      </c>
      <c r="B186" s="59" t="s">
        <v>91</v>
      </c>
      <c r="C186" s="67">
        <v>200000</v>
      </c>
    </row>
    <row r="187" spans="1:3" s="28" customFormat="1" ht="18" customHeight="1" thickBot="1" thickTop="1">
      <c r="A187" s="145" t="s">
        <v>26</v>
      </c>
      <c r="B187" s="146"/>
      <c r="C187" s="23">
        <f>SUM(C185:C186)</f>
        <v>771702.16</v>
      </c>
    </row>
    <row r="188" spans="1:3" s="28" customFormat="1" ht="24" customHeight="1" thickBot="1" thickTop="1">
      <c r="A188" s="147" t="s">
        <v>221</v>
      </c>
      <c r="B188" s="148"/>
      <c r="C188" s="84">
        <f>C175+C179+C183+C187</f>
        <v>4432061.28</v>
      </c>
    </row>
    <row r="189" spans="1:3" s="28" customFormat="1" ht="27.75" customHeight="1" thickBot="1" thickTop="1">
      <c r="A189" s="129" t="s">
        <v>171</v>
      </c>
      <c r="B189" s="130"/>
      <c r="C189" s="89">
        <f>C140+C164+C169+C188</f>
        <v>61609481.67</v>
      </c>
    </row>
    <row r="190" spans="1:3" s="28" customFormat="1" ht="27.75" customHeight="1" thickBot="1" thickTop="1">
      <c r="A190" s="142" t="s">
        <v>170</v>
      </c>
      <c r="B190" s="143"/>
      <c r="C190" s="144"/>
    </row>
    <row r="191" spans="1:3" s="28" customFormat="1" ht="21.75" customHeight="1" thickBot="1" thickTop="1">
      <c r="A191" s="131" t="s">
        <v>246</v>
      </c>
      <c r="B191" s="132"/>
      <c r="C191" s="133"/>
    </row>
    <row r="192" spans="1:3" s="28" customFormat="1" ht="18" customHeight="1" thickBot="1" thickTop="1">
      <c r="A192" s="149" t="s">
        <v>36</v>
      </c>
      <c r="B192" s="150"/>
      <c r="C192" s="151"/>
    </row>
    <row r="193" spans="1:3" s="28" customFormat="1" ht="18" customHeight="1" thickTop="1">
      <c r="A193" s="155" t="s">
        <v>9</v>
      </c>
      <c r="B193" s="32" t="s">
        <v>104</v>
      </c>
      <c r="C193" s="33">
        <v>316000</v>
      </c>
    </row>
    <row r="194" spans="1:3" s="28" customFormat="1" ht="18" customHeight="1">
      <c r="A194" s="153"/>
      <c r="B194" s="10" t="s">
        <v>110</v>
      </c>
      <c r="C194" s="33">
        <v>65000</v>
      </c>
    </row>
    <row r="195" spans="1:3" s="28" customFormat="1" ht="18" customHeight="1" thickBot="1">
      <c r="A195" s="153"/>
      <c r="B195" s="32" t="s">
        <v>108</v>
      </c>
      <c r="C195" s="33">
        <v>328576.5</v>
      </c>
    </row>
    <row r="196" spans="1:3" s="28" customFormat="1" ht="18" customHeight="1" thickBot="1" thickTop="1">
      <c r="A196" s="145" t="s">
        <v>7</v>
      </c>
      <c r="B196" s="146"/>
      <c r="C196" s="23">
        <f>SUM(C193:C195)</f>
        <v>709576.5</v>
      </c>
    </row>
    <row r="197" spans="1:3" s="28" customFormat="1" ht="18" customHeight="1" thickBot="1" thickTop="1">
      <c r="A197" s="128" t="s">
        <v>37</v>
      </c>
      <c r="B197" s="140"/>
      <c r="C197" s="141"/>
    </row>
    <row r="198" spans="1:3" s="28" customFormat="1" ht="18" customHeight="1" thickTop="1">
      <c r="A198" s="155" t="s">
        <v>31</v>
      </c>
      <c r="B198" s="48" t="s">
        <v>240</v>
      </c>
      <c r="C198" s="42">
        <v>2000000</v>
      </c>
    </row>
    <row r="199" spans="1:3" s="28" customFormat="1" ht="18" customHeight="1">
      <c r="A199" s="153"/>
      <c r="B199" s="32" t="s">
        <v>105</v>
      </c>
      <c r="C199" s="33">
        <v>360000</v>
      </c>
    </row>
    <row r="200" spans="1:3" s="28" customFormat="1" ht="18" customHeight="1">
      <c r="A200" s="153"/>
      <c r="B200" s="35" t="s">
        <v>109</v>
      </c>
      <c r="C200" s="36">
        <v>2500000</v>
      </c>
    </row>
    <row r="201" spans="1:3" s="28" customFormat="1" ht="18" customHeight="1">
      <c r="A201" s="34" t="s">
        <v>16</v>
      </c>
      <c r="B201" s="35" t="s">
        <v>83</v>
      </c>
      <c r="C201" s="36">
        <v>100000</v>
      </c>
    </row>
    <row r="202" spans="1:3" s="28" customFormat="1" ht="18" customHeight="1">
      <c r="A202" s="69" t="s">
        <v>52</v>
      </c>
      <c r="B202" s="43" t="s">
        <v>241</v>
      </c>
      <c r="C202" s="51">
        <v>199780.44</v>
      </c>
    </row>
    <row r="203" spans="1:3" s="28" customFormat="1" ht="18" customHeight="1">
      <c r="A203" s="69" t="s">
        <v>53</v>
      </c>
      <c r="B203" s="43" t="s">
        <v>242</v>
      </c>
      <c r="C203" s="51">
        <v>244032.04</v>
      </c>
    </row>
    <row r="204" spans="1:3" s="28" customFormat="1" ht="18" customHeight="1">
      <c r="A204" s="69" t="s">
        <v>48</v>
      </c>
      <c r="B204" s="43" t="s">
        <v>243</v>
      </c>
      <c r="C204" s="51">
        <v>131790.5</v>
      </c>
    </row>
    <row r="205" spans="1:3" s="28" customFormat="1" ht="18" customHeight="1">
      <c r="A205" s="69" t="s">
        <v>47</v>
      </c>
      <c r="B205" s="43" t="s">
        <v>244</v>
      </c>
      <c r="C205" s="73">
        <v>206993.06</v>
      </c>
    </row>
    <row r="206" spans="1:3" s="28" customFormat="1" ht="18" customHeight="1">
      <c r="A206" s="153" t="s">
        <v>40</v>
      </c>
      <c r="B206" s="54" t="s">
        <v>245</v>
      </c>
      <c r="C206" s="55">
        <v>1363405.49</v>
      </c>
    </row>
    <row r="207" spans="1:3" s="28" customFormat="1" ht="18" customHeight="1" thickBot="1">
      <c r="A207" s="154"/>
      <c r="B207" s="35" t="s">
        <v>111</v>
      </c>
      <c r="C207" s="36">
        <v>200000</v>
      </c>
    </row>
    <row r="208" spans="1:3" s="28" customFormat="1" ht="18" customHeight="1" thickBot="1" thickTop="1">
      <c r="A208" s="145" t="s">
        <v>8</v>
      </c>
      <c r="B208" s="146"/>
      <c r="C208" s="23">
        <f>SUM(C198:C207)</f>
        <v>7306001.53</v>
      </c>
    </row>
    <row r="209" spans="1:3" s="28" customFormat="1" ht="18" customHeight="1" thickBot="1" thickTop="1">
      <c r="A209" s="128" t="s">
        <v>35</v>
      </c>
      <c r="B209" s="140"/>
      <c r="C209" s="141"/>
    </row>
    <row r="210" spans="1:3" s="28" customFormat="1" ht="18" customHeight="1" thickTop="1">
      <c r="A210" s="155" t="s">
        <v>32</v>
      </c>
      <c r="B210" s="54" t="s">
        <v>247</v>
      </c>
      <c r="C210" s="55">
        <v>1500000</v>
      </c>
    </row>
    <row r="211" spans="1:3" s="28" customFormat="1" ht="18" customHeight="1">
      <c r="A211" s="153"/>
      <c r="B211" s="54" t="s">
        <v>248</v>
      </c>
      <c r="C211" s="55">
        <v>2499387.08</v>
      </c>
    </row>
    <row r="212" spans="1:3" s="28" customFormat="1" ht="18" customHeight="1">
      <c r="A212" s="31" t="s">
        <v>55</v>
      </c>
      <c r="B212" s="32" t="s">
        <v>54</v>
      </c>
      <c r="C212" s="51">
        <v>219600</v>
      </c>
    </row>
    <row r="213" spans="1:3" s="28" customFormat="1" ht="18" customHeight="1">
      <c r="A213" s="78" t="s">
        <v>29</v>
      </c>
      <c r="B213" s="54" t="s">
        <v>249</v>
      </c>
      <c r="C213" s="55">
        <v>1299989.61</v>
      </c>
    </row>
    <row r="214" spans="1:3" s="28" customFormat="1" ht="18" customHeight="1" thickBot="1">
      <c r="A214" s="56" t="s">
        <v>28</v>
      </c>
      <c r="B214" s="46" t="s">
        <v>106</v>
      </c>
      <c r="C214" s="39">
        <v>76828.32</v>
      </c>
    </row>
    <row r="215" spans="1:3" s="28" customFormat="1" ht="18" customHeight="1" thickBot="1" thickTop="1">
      <c r="A215" s="145" t="s">
        <v>25</v>
      </c>
      <c r="B215" s="146"/>
      <c r="C215" s="11">
        <f>SUM(C210:C214)</f>
        <v>5595805.010000001</v>
      </c>
    </row>
    <row r="216" spans="1:3" s="28" customFormat="1" ht="18" customHeight="1" thickBot="1" thickTop="1">
      <c r="A216" s="128" t="s">
        <v>38</v>
      </c>
      <c r="B216" s="140"/>
      <c r="C216" s="141"/>
    </row>
    <row r="217" spans="1:3" s="28" customFormat="1" ht="18" customHeight="1" thickTop="1">
      <c r="A217" s="155" t="s">
        <v>44</v>
      </c>
      <c r="B217" s="48" t="s">
        <v>315</v>
      </c>
      <c r="C217" s="42">
        <v>2283638.62</v>
      </c>
    </row>
    <row r="218" spans="1:3" s="28" customFormat="1" ht="18" customHeight="1">
      <c r="A218" s="153"/>
      <c r="B218" s="61" t="s">
        <v>250</v>
      </c>
      <c r="C218" s="62">
        <v>800000</v>
      </c>
    </row>
    <row r="219" spans="1:3" s="28" customFormat="1" ht="18" customHeight="1">
      <c r="A219" s="152" t="s">
        <v>18</v>
      </c>
      <c r="B219" s="32" t="s">
        <v>251</v>
      </c>
      <c r="C219" s="51">
        <v>8000000</v>
      </c>
    </row>
    <row r="220" spans="1:3" s="28" customFormat="1" ht="18" customHeight="1">
      <c r="A220" s="156"/>
      <c r="B220" s="32" t="s">
        <v>251</v>
      </c>
      <c r="C220" s="51">
        <v>2000000</v>
      </c>
    </row>
    <row r="221" spans="1:3" s="28" customFormat="1" ht="18" customHeight="1" thickBot="1">
      <c r="A221" s="37" t="s">
        <v>12</v>
      </c>
      <c r="B221" s="38" t="s">
        <v>252</v>
      </c>
      <c r="C221" s="76">
        <v>186536</v>
      </c>
    </row>
    <row r="222" spans="1:3" s="28" customFormat="1" ht="18" customHeight="1" thickBot="1" thickTop="1">
      <c r="A222" s="145" t="s">
        <v>26</v>
      </c>
      <c r="B222" s="146"/>
      <c r="C222" s="11">
        <f>SUM(C217:C221)</f>
        <v>13270174.620000001</v>
      </c>
    </row>
    <row r="223" spans="1:3" s="28" customFormat="1" ht="24" customHeight="1" thickBot="1" thickTop="1">
      <c r="A223" s="147" t="s">
        <v>335</v>
      </c>
      <c r="B223" s="148"/>
      <c r="C223" s="84">
        <f>C196+C208+C215+C222</f>
        <v>26881557.660000004</v>
      </c>
    </row>
    <row r="224" spans="1:3" s="28" customFormat="1" ht="24" customHeight="1" thickBot="1" thickTop="1">
      <c r="A224" s="131" t="s">
        <v>253</v>
      </c>
      <c r="B224" s="132"/>
      <c r="C224" s="133"/>
    </row>
    <row r="225" spans="1:3" s="28" customFormat="1" ht="18" customHeight="1" thickBot="1" thickTop="1">
      <c r="A225" s="149" t="s">
        <v>36</v>
      </c>
      <c r="B225" s="150"/>
      <c r="C225" s="151"/>
    </row>
    <row r="226" spans="1:3" s="28" customFormat="1" ht="18" customHeight="1" thickTop="1">
      <c r="A226" s="155" t="s">
        <v>9</v>
      </c>
      <c r="B226" s="43" t="s">
        <v>62</v>
      </c>
      <c r="C226" s="33">
        <v>125416</v>
      </c>
    </row>
    <row r="227" spans="1:3" s="28" customFormat="1" ht="18" customHeight="1">
      <c r="A227" s="153"/>
      <c r="B227" s="59" t="s">
        <v>63</v>
      </c>
      <c r="C227" s="60">
        <v>183512.4</v>
      </c>
    </row>
    <row r="228" spans="1:3" s="28" customFormat="1" ht="18" customHeight="1" thickBot="1">
      <c r="A228" s="153"/>
      <c r="B228" s="43" t="s">
        <v>257</v>
      </c>
      <c r="C228" s="6">
        <v>394060</v>
      </c>
    </row>
    <row r="229" spans="1:3" s="28" customFormat="1" ht="18" customHeight="1" thickBot="1" thickTop="1">
      <c r="A229" s="145" t="s">
        <v>7</v>
      </c>
      <c r="B229" s="146"/>
      <c r="C229" s="23">
        <f>SUM(C226:C228)</f>
        <v>702988.4</v>
      </c>
    </row>
    <row r="230" spans="1:3" s="28" customFormat="1" ht="18" customHeight="1" thickBot="1" thickTop="1">
      <c r="A230" s="128" t="s">
        <v>35</v>
      </c>
      <c r="B230" s="140"/>
      <c r="C230" s="141"/>
    </row>
    <row r="231" spans="1:3" s="28" customFormat="1" ht="18" customHeight="1" thickBot="1" thickTop="1">
      <c r="A231" s="40" t="s">
        <v>17</v>
      </c>
      <c r="B231" s="48" t="s">
        <v>64</v>
      </c>
      <c r="C231" s="90">
        <v>27000</v>
      </c>
    </row>
    <row r="232" spans="1:3" s="28" customFormat="1" ht="18" customHeight="1" thickBot="1" thickTop="1">
      <c r="A232" s="145" t="s">
        <v>25</v>
      </c>
      <c r="B232" s="146"/>
      <c r="C232" s="91">
        <f>SUM(C231:C231)</f>
        <v>27000</v>
      </c>
    </row>
    <row r="233" spans="1:3" s="28" customFormat="1" ht="18" customHeight="1" thickBot="1" thickTop="1">
      <c r="A233" s="128" t="s">
        <v>38</v>
      </c>
      <c r="B233" s="140"/>
      <c r="C233" s="141"/>
    </row>
    <row r="234" spans="1:3" s="28" customFormat="1" ht="18" customHeight="1" thickTop="1">
      <c r="A234" s="70" t="s">
        <v>43</v>
      </c>
      <c r="B234" s="41" t="s">
        <v>258</v>
      </c>
      <c r="C234" s="72">
        <v>11493.35</v>
      </c>
    </row>
    <row r="235" spans="1:3" s="28" customFormat="1" ht="18" customHeight="1">
      <c r="A235" s="69" t="s">
        <v>42</v>
      </c>
      <c r="B235" s="43" t="s">
        <v>259</v>
      </c>
      <c r="C235" s="68">
        <v>1539.4</v>
      </c>
    </row>
    <row r="236" spans="1:3" s="28" customFormat="1" ht="18" customHeight="1">
      <c r="A236" s="69" t="s">
        <v>12</v>
      </c>
      <c r="B236" s="43" t="s">
        <v>260</v>
      </c>
      <c r="C236" s="68">
        <v>17162.94</v>
      </c>
    </row>
    <row r="237" spans="1:3" s="28" customFormat="1" ht="18" customHeight="1">
      <c r="A237" s="69" t="s">
        <v>49</v>
      </c>
      <c r="B237" s="43" t="s">
        <v>261</v>
      </c>
      <c r="C237" s="68">
        <v>50000</v>
      </c>
    </row>
    <row r="238" spans="1:3" s="28" customFormat="1" ht="18" customHeight="1">
      <c r="A238" s="66" t="s">
        <v>50</v>
      </c>
      <c r="B238" s="59" t="s">
        <v>51</v>
      </c>
      <c r="C238" s="67">
        <v>78189.8</v>
      </c>
    </row>
    <row r="239" spans="1:3" s="28" customFormat="1" ht="18" customHeight="1" thickBot="1">
      <c r="A239" s="66" t="s">
        <v>44</v>
      </c>
      <c r="B239" s="59" t="s">
        <v>262</v>
      </c>
      <c r="C239" s="74">
        <v>2584893.84</v>
      </c>
    </row>
    <row r="240" spans="1:3" s="28" customFormat="1" ht="18" customHeight="1" thickBot="1" thickTop="1">
      <c r="A240" s="145" t="s">
        <v>26</v>
      </c>
      <c r="B240" s="146"/>
      <c r="C240" s="23">
        <f>SUM(C234:C239)</f>
        <v>2743279.33</v>
      </c>
    </row>
    <row r="241" spans="1:3" s="28" customFormat="1" ht="21.75" customHeight="1" thickBot="1" thickTop="1">
      <c r="A241" s="147" t="s">
        <v>254</v>
      </c>
      <c r="B241" s="148"/>
      <c r="C241" s="84">
        <f>C229+C232+C240</f>
        <v>3473267.73</v>
      </c>
    </row>
    <row r="242" spans="1:3" s="28" customFormat="1" ht="21.75" customHeight="1" thickBot="1" thickTop="1">
      <c r="A242" s="131" t="s">
        <v>255</v>
      </c>
      <c r="B242" s="132"/>
      <c r="C242" s="133"/>
    </row>
    <row r="243" spans="1:3" s="28" customFormat="1" ht="18" customHeight="1" thickBot="1" thickTop="1">
      <c r="A243" s="149" t="s">
        <v>36</v>
      </c>
      <c r="B243" s="150"/>
      <c r="C243" s="151"/>
    </row>
    <row r="244" spans="1:3" s="28" customFormat="1" ht="18" customHeight="1" thickBot="1" thickTop="1">
      <c r="A244" s="47" t="s">
        <v>9</v>
      </c>
      <c r="B244" s="54" t="s">
        <v>263</v>
      </c>
      <c r="C244" s="58">
        <v>240000</v>
      </c>
    </row>
    <row r="245" spans="1:3" s="28" customFormat="1" ht="18" customHeight="1" thickBot="1" thickTop="1">
      <c r="A245" s="145" t="s">
        <v>7</v>
      </c>
      <c r="B245" s="146"/>
      <c r="C245" s="23">
        <f>SUM(C244:C244)</f>
        <v>240000</v>
      </c>
    </row>
    <row r="246" spans="1:3" s="28" customFormat="1" ht="18" customHeight="1" thickBot="1" thickTop="1">
      <c r="A246" s="128" t="s">
        <v>37</v>
      </c>
      <c r="B246" s="140"/>
      <c r="C246" s="141"/>
    </row>
    <row r="247" spans="1:3" s="28" customFormat="1" ht="18" customHeight="1" thickTop="1">
      <c r="A247" s="40" t="s">
        <v>40</v>
      </c>
      <c r="B247" s="48" t="s">
        <v>264</v>
      </c>
      <c r="C247" s="5">
        <v>1000000</v>
      </c>
    </row>
    <row r="248" spans="1:3" s="28" customFormat="1" ht="18" customHeight="1" thickBot="1">
      <c r="A248" s="37" t="s">
        <v>33</v>
      </c>
      <c r="B248" s="46" t="s">
        <v>265</v>
      </c>
      <c r="C248" s="76">
        <v>1050000</v>
      </c>
    </row>
    <row r="249" spans="1:3" s="28" customFormat="1" ht="18" customHeight="1" thickBot="1" thickTop="1">
      <c r="A249" s="145" t="s">
        <v>8</v>
      </c>
      <c r="B249" s="146"/>
      <c r="C249" s="23">
        <f>SUM(C247:C248)</f>
        <v>2050000</v>
      </c>
    </row>
    <row r="250" spans="1:3" s="28" customFormat="1" ht="18" customHeight="1" thickBot="1" thickTop="1">
      <c r="A250" s="128" t="s">
        <v>38</v>
      </c>
      <c r="B250" s="140"/>
      <c r="C250" s="141"/>
    </row>
    <row r="251" spans="1:3" s="28" customFormat="1" ht="18" customHeight="1" thickTop="1">
      <c r="A251" s="80" t="s">
        <v>43</v>
      </c>
      <c r="B251" s="43" t="s">
        <v>266</v>
      </c>
      <c r="C251" s="73">
        <v>2239307.26</v>
      </c>
    </row>
    <row r="252" spans="1:3" s="28" customFormat="1" ht="18" customHeight="1" thickBot="1">
      <c r="A252" s="66" t="s">
        <v>27</v>
      </c>
      <c r="B252" s="59" t="s">
        <v>267</v>
      </c>
      <c r="C252" s="67">
        <v>3500000</v>
      </c>
    </row>
    <row r="253" spans="1:3" s="28" customFormat="1" ht="18" customHeight="1" thickBot="1" thickTop="1">
      <c r="A253" s="145" t="s">
        <v>26</v>
      </c>
      <c r="B253" s="146"/>
      <c r="C253" s="23">
        <f>SUM(C251:C252)</f>
        <v>5739307.26</v>
      </c>
    </row>
    <row r="254" spans="1:3" s="28" customFormat="1" ht="21.75" customHeight="1" thickBot="1" thickTop="1">
      <c r="A254" s="147" t="s">
        <v>256</v>
      </c>
      <c r="B254" s="148"/>
      <c r="C254" s="84">
        <f>C245+C249+C253</f>
        <v>8029307.26</v>
      </c>
    </row>
    <row r="255" spans="1:3" s="28" customFormat="1" ht="24" customHeight="1" thickBot="1" thickTop="1">
      <c r="A255" s="131" t="s">
        <v>172</v>
      </c>
      <c r="B255" s="132"/>
      <c r="C255" s="133"/>
    </row>
    <row r="256" spans="1:3" s="28" customFormat="1" ht="18" customHeight="1" thickBot="1" thickTop="1">
      <c r="A256" s="149" t="s">
        <v>36</v>
      </c>
      <c r="B256" s="150"/>
      <c r="C256" s="151"/>
    </row>
    <row r="257" spans="1:3" s="28" customFormat="1" ht="18" customHeight="1" thickBot="1" thickTop="1">
      <c r="A257" s="47" t="s">
        <v>9</v>
      </c>
      <c r="B257" s="32" t="s">
        <v>107</v>
      </c>
      <c r="C257" s="33">
        <v>357283.1</v>
      </c>
    </row>
    <row r="258" spans="1:3" s="28" customFormat="1" ht="18" customHeight="1" thickBot="1" thickTop="1">
      <c r="A258" s="145" t="s">
        <v>7</v>
      </c>
      <c r="B258" s="146"/>
      <c r="C258" s="23">
        <f>SUM(C257:C257)</f>
        <v>357283.1</v>
      </c>
    </row>
    <row r="259" spans="1:3" s="28" customFormat="1" ht="18" customHeight="1" thickBot="1" thickTop="1">
      <c r="A259" s="128" t="s">
        <v>35</v>
      </c>
      <c r="B259" s="140"/>
      <c r="C259" s="141"/>
    </row>
    <row r="260" spans="1:3" s="28" customFormat="1" ht="18" customHeight="1" thickBot="1" thickTop="1">
      <c r="A260" s="47" t="s">
        <v>32</v>
      </c>
      <c r="B260" s="48" t="s">
        <v>268</v>
      </c>
      <c r="C260" s="64">
        <v>1000000</v>
      </c>
    </row>
    <row r="261" spans="1:3" s="28" customFormat="1" ht="18" customHeight="1" thickBot="1" thickTop="1">
      <c r="A261" s="145" t="s">
        <v>25</v>
      </c>
      <c r="B261" s="146"/>
      <c r="C261" s="91">
        <f>SUM(C260:C260)</f>
        <v>1000000</v>
      </c>
    </row>
    <row r="262" spans="1:3" s="28" customFormat="1" ht="18" customHeight="1" thickBot="1" thickTop="1">
      <c r="A262" s="128" t="s">
        <v>34</v>
      </c>
      <c r="B262" s="140"/>
      <c r="C262" s="141"/>
    </row>
    <row r="263" spans="1:3" s="28" customFormat="1" ht="18" customHeight="1" thickBot="1" thickTop="1">
      <c r="A263" s="29" t="s">
        <v>14</v>
      </c>
      <c r="B263" s="30" t="s">
        <v>269</v>
      </c>
      <c r="C263" s="17">
        <v>1000000</v>
      </c>
    </row>
    <row r="264" spans="1:3" s="28" customFormat="1" ht="18" customHeight="1" thickBot="1" thickTop="1">
      <c r="A264" s="145" t="s">
        <v>0</v>
      </c>
      <c r="B264" s="146"/>
      <c r="C264" s="11">
        <f>C263</f>
        <v>1000000</v>
      </c>
    </row>
    <row r="265" spans="1:3" s="28" customFormat="1" ht="18" customHeight="1" thickBot="1" thickTop="1">
      <c r="A265" s="128" t="s">
        <v>38</v>
      </c>
      <c r="B265" s="140"/>
      <c r="C265" s="141"/>
    </row>
    <row r="266" spans="1:3" s="28" customFormat="1" ht="18" customHeight="1" thickTop="1">
      <c r="A266" s="155" t="s">
        <v>3</v>
      </c>
      <c r="B266" s="32" t="s">
        <v>270</v>
      </c>
      <c r="C266" s="33">
        <v>1000000</v>
      </c>
    </row>
    <row r="267" spans="1:3" s="28" customFormat="1" ht="18" customHeight="1">
      <c r="A267" s="153"/>
      <c r="B267" s="35" t="s">
        <v>271</v>
      </c>
      <c r="C267" s="36">
        <v>1000000</v>
      </c>
    </row>
    <row r="268" spans="1:3" s="28" customFormat="1" ht="18" customHeight="1">
      <c r="A268" s="153"/>
      <c r="B268" s="32" t="s">
        <v>272</v>
      </c>
      <c r="C268" s="6">
        <v>1500000</v>
      </c>
    </row>
    <row r="269" spans="1:3" s="28" customFormat="1" ht="18" customHeight="1" thickBot="1">
      <c r="A269" s="56" t="s">
        <v>27</v>
      </c>
      <c r="B269" s="46" t="s">
        <v>103</v>
      </c>
      <c r="C269" s="39">
        <v>700000</v>
      </c>
    </row>
    <row r="270" spans="1:3" s="28" customFormat="1" ht="18" customHeight="1" thickBot="1" thickTop="1">
      <c r="A270" s="145" t="s">
        <v>26</v>
      </c>
      <c r="B270" s="146"/>
      <c r="C270" s="11">
        <f>SUM(C266:C269)</f>
        <v>4200000</v>
      </c>
    </row>
    <row r="271" spans="1:3" s="28" customFormat="1" ht="24" customHeight="1" thickBot="1" thickTop="1">
      <c r="A271" s="147" t="s">
        <v>173</v>
      </c>
      <c r="B271" s="148"/>
      <c r="C271" s="84">
        <f>C258+C261+C264+C270</f>
        <v>6557283.1</v>
      </c>
    </row>
    <row r="272" spans="1:3" s="28" customFormat="1" ht="24" customHeight="1" thickBot="1" thickTop="1">
      <c r="A272" s="131" t="s">
        <v>285</v>
      </c>
      <c r="B272" s="132"/>
      <c r="C272" s="133"/>
    </row>
    <row r="273" spans="1:3" s="28" customFormat="1" ht="18" customHeight="1" thickBot="1" thickTop="1">
      <c r="A273" s="149" t="s">
        <v>36</v>
      </c>
      <c r="B273" s="150"/>
      <c r="C273" s="151"/>
    </row>
    <row r="274" spans="1:3" s="28" customFormat="1" ht="18" customHeight="1" thickTop="1">
      <c r="A274" s="155" t="s">
        <v>9</v>
      </c>
      <c r="B274" s="32" t="s">
        <v>97</v>
      </c>
      <c r="C274" s="51">
        <v>1000000</v>
      </c>
    </row>
    <row r="275" spans="1:3" s="28" customFormat="1" ht="18" customHeight="1">
      <c r="A275" s="153"/>
      <c r="B275" s="32" t="s">
        <v>276</v>
      </c>
      <c r="C275" s="51">
        <v>885000</v>
      </c>
    </row>
    <row r="276" spans="1:3" s="28" customFormat="1" ht="18" customHeight="1" thickBot="1">
      <c r="A276" s="34" t="s">
        <v>2</v>
      </c>
      <c r="B276" s="32" t="s">
        <v>88</v>
      </c>
      <c r="C276" s="51">
        <v>700000</v>
      </c>
    </row>
    <row r="277" spans="1:3" s="28" customFormat="1" ht="18" customHeight="1" thickBot="1" thickTop="1">
      <c r="A277" s="145" t="s">
        <v>7</v>
      </c>
      <c r="B277" s="146"/>
      <c r="C277" s="23">
        <f>SUM(C274:C276)</f>
        <v>2585000</v>
      </c>
    </row>
    <row r="278" spans="1:3" s="28" customFormat="1" ht="18" customHeight="1" thickBot="1" thickTop="1">
      <c r="A278" s="128" t="s">
        <v>35</v>
      </c>
      <c r="B278" s="140"/>
      <c r="C278" s="141"/>
    </row>
    <row r="279" spans="1:3" s="28" customFormat="1" ht="18" customHeight="1" thickBot="1" thickTop="1">
      <c r="A279" s="92" t="s">
        <v>32</v>
      </c>
      <c r="B279" s="65" t="s">
        <v>277</v>
      </c>
      <c r="C279" s="93">
        <v>250000</v>
      </c>
    </row>
    <row r="280" spans="1:3" s="28" customFormat="1" ht="18" customHeight="1" thickBot="1" thickTop="1">
      <c r="A280" s="145" t="s">
        <v>25</v>
      </c>
      <c r="B280" s="146"/>
      <c r="C280" s="91">
        <f>SUM(C279:C279)</f>
        <v>250000</v>
      </c>
    </row>
    <row r="281" spans="1:3" s="28" customFormat="1" ht="24" customHeight="1" thickBot="1" thickTop="1">
      <c r="A281" s="147" t="s">
        <v>286</v>
      </c>
      <c r="B281" s="148"/>
      <c r="C281" s="84">
        <f>C277+C280</f>
        <v>2835000</v>
      </c>
    </row>
    <row r="282" spans="1:3" s="28" customFormat="1" ht="24" customHeight="1" thickBot="1" thickTop="1">
      <c r="A282" s="131" t="s">
        <v>299</v>
      </c>
      <c r="B282" s="132"/>
      <c r="C282" s="133"/>
    </row>
    <row r="283" spans="1:3" s="28" customFormat="1" ht="18" customHeight="1" thickBot="1" thickTop="1">
      <c r="A283" s="149" t="s">
        <v>36</v>
      </c>
      <c r="B283" s="150"/>
      <c r="C283" s="151"/>
    </row>
    <row r="284" spans="1:3" s="28" customFormat="1" ht="18" customHeight="1" thickTop="1">
      <c r="A284" s="47" t="s">
        <v>9</v>
      </c>
      <c r="B284" s="48" t="s">
        <v>273</v>
      </c>
      <c r="C284" s="5">
        <v>1195852.93</v>
      </c>
    </row>
    <row r="285" spans="1:3" s="28" customFormat="1" ht="18" customHeight="1">
      <c r="A285" s="152" t="s">
        <v>2</v>
      </c>
      <c r="B285" s="32" t="s">
        <v>95</v>
      </c>
      <c r="C285" s="51">
        <v>229808.76</v>
      </c>
    </row>
    <row r="286" spans="1:3" s="28" customFormat="1" ht="18" customHeight="1" thickBot="1">
      <c r="A286" s="154"/>
      <c r="B286" s="46" t="s">
        <v>274</v>
      </c>
      <c r="C286" s="7">
        <v>1220000</v>
      </c>
    </row>
    <row r="287" spans="1:3" s="28" customFormat="1" ht="18" customHeight="1" thickBot="1" thickTop="1">
      <c r="A287" s="145" t="s">
        <v>7</v>
      </c>
      <c r="B287" s="146"/>
      <c r="C287" s="23">
        <f>SUM(C284:C286)</f>
        <v>2645661.69</v>
      </c>
    </row>
    <row r="288" spans="1:3" s="28" customFormat="1" ht="18" customHeight="1" thickBot="1" thickTop="1">
      <c r="A288" s="128" t="s">
        <v>37</v>
      </c>
      <c r="B288" s="140"/>
      <c r="C288" s="141"/>
    </row>
    <row r="289" spans="1:3" s="28" customFormat="1" ht="18" customHeight="1" thickBot="1" thickTop="1">
      <c r="A289" s="47" t="s">
        <v>40</v>
      </c>
      <c r="B289" s="48" t="s">
        <v>275</v>
      </c>
      <c r="C289" s="5">
        <v>1480017.97</v>
      </c>
    </row>
    <row r="290" spans="1:3" s="28" customFormat="1" ht="18" customHeight="1" thickBot="1" thickTop="1">
      <c r="A290" s="145" t="s">
        <v>8</v>
      </c>
      <c r="B290" s="146"/>
      <c r="C290" s="23">
        <f>SUM(C289:C289)</f>
        <v>1480017.97</v>
      </c>
    </row>
    <row r="291" spans="1:3" s="28" customFormat="1" ht="18" customHeight="1" thickBot="1" thickTop="1">
      <c r="A291" s="128" t="s">
        <v>35</v>
      </c>
      <c r="B291" s="140"/>
      <c r="C291" s="141"/>
    </row>
    <row r="292" spans="1:3" s="28" customFormat="1" ht="18" customHeight="1" thickTop="1">
      <c r="A292" s="34" t="s">
        <v>28</v>
      </c>
      <c r="B292" s="35" t="s">
        <v>294</v>
      </c>
      <c r="C292" s="60">
        <v>200000</v>
      </c>
    </row>
    <row r="293" spans="1:3" s="28" customFormat="1" ht="18" customHeight="1">
      <c r="A293" s="164" t="s">
        <v>32</v>
      </c>
      <c r="B293" s="32" t="s">
        <v>281</v>
      </c>
      <c r="C293" s="33">
        <v>500000</v>
      </c>
    </row>
    <row r="294" spans="1:3" s="28" customFormat="1" ht="18" customHeight="1" thickBot="1">
      <c r="A294" s="165"/>
      <c r="B294" s="46" t="s">
        <v>282</v>
      </c>
      <c r="C294" s="39">
        <v>700000</v>
      </c>
    </row>
    <row r="295" spans="1:3" s="28" customFormat="1" ht="18" customHeight="1" thickBot="1" thickTop="1">
      <c r="A295" s="166" t="s">
        <v>25</v>
      </c>
      <c r="B295" s="167"/>
      <c r="C295" s="11">
        <f>SUM(C292:C294)</f>
        <v>1400000</v>
      </c>
    </row>
    <row r="296" spans="1:3" s="28" customFormat="1" ht="18" customHeight="1" thickBot="1" thickTop="1">
      <c r="A296" s="128" t="s">
        <v>38</v>
      </c>
      <c r="B296" s="140"/>
      <c r="C296" s="141"/>
    </row>
    <row r="297" spans="1:3" s="28" customFormat="1" ht="18" customHeight="1" thickBot="1" thickTop="1">
      <c r="A297" s="31" t="s">
        <v>27</v>
      </c>
      <c r="B297" s="32" t="s">
        <v>284</v>
      </c>
      <c r="C297" s="36">
        <v>350000</v>
      </c>
    </row>
    <row r="298" spans="1:3" s="28" customFormat="1" ht="18" customHeight="1" thickBot="1" thickTop="1">
      <c r="A298" s="145" t="s">
        <v>26</v>
      </c>
      <c r="B298" s="146"/>
      <c r="C298" s="91">
        <f>SUM(C297:C297)</f>
        <v>350000</v>
      </c>
    </row>
    <row r="299" spans="1:3" s="28" customFormat="1" ht="24" customHeight="1" thickBot="1" thickTop="1">
      <c r="A299" s="147" t="s">
        <v>336</v>
      </c>
      <c r="B299" s="148"/>
      <c r="C299" s="84">
        <f>C287+C290+C295+C298</f>
        <v>5875679.66</v>
      </c>
    </row>
    <row r="300" spans="1:3" s="28" customFormat="1" ht="27.75" customHeight="1" thickBot="1" thickTop="1">
      <c r="A300" s="129" t="s">
        <v>174</v>
      </c>
      <c r="B300" s="130"/>
      <c r="C300" s="89">
        <f>C223+C241+C254+C271+C281+C299</f>
        <v>53652095.41000001</v>
      </c>
    </row>
    <row r="301" spans="1:3" s="28" customFormat="1" ht="27.75" customHeight="1" thickBot="1" thickTop="1">
      <c r="A301" s="142" t="s">
        <v>278</v>
      </c>
      <c r="B301" s="143"/>
      <c r="C301" s="144"/>
    </row>
    <row r="302" spans="1:3" s="28" customFormat="1" ht="24" customHeight="1" thickBot="1" thickTop="1">
      <c r="A302" s="131" t="s">
        <v>296</v>
      </c>
      <c r="B302" s="132"/>
      <c r="C302" s="133"/>
    </row>
    <row r="303" spans="1:3" s="28" customFormat="1" ht="27.75" customHeight="1" thickBot="1" thickTop="1">
      <c r="A303" s="128" t="s">
        <v>37</v>
      </c>
      <c r="B303" s="140"/>
      <c r="C303" s="141"/>
    </row>
    <row r="304" spans="1:3" s="28" customFormat="1" ht="18" customHeight="1" thickBot="1" thickTop="1">
      <c r="A304" s="50" t="s">
        <v>40</v>
      </c>
      <c r="B304" s="32" t="s">
        <v>280</v>
      </c>
      <c r="C304" s="36">
        <v>1186479.22</v>
      </c>
    </row>
    <row r="305" spans="1:3" s="28" customFormat="1" ht="27.75" customHeight="1" thickBot="1" thickTop="1">
      <c r="A305" s="145" t="s">
        <v>8</v>
      </c>
      <c r="B305" s="146"/>
      <c r="C305" s="91">
        <f>SUM(C304:C304)</f>
        <v>1186479.22</v>
      </c>
    </row>
    <row r="306" spans="1:3" s="28" customFormat="1" ht="27.75" customHeight="1" thickBot="1" thickTop="1">
      <c r="A306" s="128" t="s">
        <v>35</v>
      </c>
      <c r="B306" s="140"/>
      <c r="C306" s="141"/>
    </row>
    <row r="307" spans="1:3" s="28" customFormat="1" ht="18" customHeight="1" thickBot="1" thickTop="1">
      <c r="A307" s="102" t="s">
        <v>32</v>
      </c>
      <c r="B307" s="19" t="s">
        <v>96</v>
      </c>
      <c r="C307" s="9">
        <v>1000000</v>
      </c>
    </row>
    <row r="308" spans="1:3" s="28" customFormat="1" ht="18" customHeight="1" thickBot="1" thickTop="1">
      <c r="A308" s="166" t="s">
        <v>25</v>
      </c>
      <c r="B308" s="167"/>
      <c r="C308" s="117">
        <f>SUM(C307)</f>
        <v>1000000</v>
      </c>
    </row>
    <row r="309" spans="1:3" s="28" customFormat="1" ht="24" customHeight="1" thickBot="1" thickTop="1">
      <c r="A309" s="147" t="s">
        <v>297</v>
      </c>
      <c r="B309" s="148"/>
      <c r="C309" s="84">
        <f>C305+C308</f>
        <v>2186479.2199999997</v>
      </c>
    </row>
    <row r="310" spans="1:3" s="28" customFormat="1" ht="24" customHeight="1" thickBot="1" thickTop="1">
      <c r="A310" s="131" t="s">
        <v>339</v>
      </c>
      <c r="B310" s="132"/>
      <c r="C310" s="133"/>
    </row>
    <row r="311" spans="1:3" s="28" customFormat="1" ht="18" customHeight="1" thickTop="1">
      <c r="A311" s="195" t="s">
        <v>45</v>
      </c>
      <c r="B311" s="65" t="s">
        <v>24</v>
      </c>
      <c r="C311" s="108">
        <f>7640874.2+3490000</f>
        <v>11130874.2</v>
      </c>
    </row>
    <row r="312" spans="1:3" s="28" customFormat="1" ht="18" customHeight="1" thickBot="1">
      <c r="A312" s="196"/>
      <c r="B312" s="19" t="s">
        <v>298</v>
      </c>
      <c r="C312" s="9">
        <v>1646479.1</v>
      </c>
    </row>
    <row r="313" spans="1:3" s="28" customFormat="1" ht="18" customHeight="1" thickBot="1" thickTop="1">
      <c r="A313" s="197" t="s">
        <v>343</v>
      </c>
      <c r="B313" s="198"/>
      <c r="C313" s="120">
        <f>SUM(C311:C312)</f>
        <v>12777353.299999999</v>
      </c>
    </row>
    <row r="314" spans="1:3" s="28" customFormat="1" ht="19.5" customHeight="1" thickBot="1" thickTop="1">
      <c r="A314" s="139" t="s">
        <v>148</v>
      </c>
      <c r="B314" s="122"/>
      <c r="C314" s="123"/>
    </row>
    <row r="315" spans="1:3" s="28" customFormat="1" ht="18" customHeight="1" thickTop="1">
      <c r="A315" s="137" t="s">
        <v>149</v>
      </c>
      <c r="B315" s="138"/>
      <c r="C315" s="83">
        <v>180900</v>
      </c>
    </row>
    <row r="316" spans="1:3" s="28" customFormat="1" ht="18" customHeight="1" thickBot="1">
      <c r="A316" s="124" t="s">
        <v>150</v>
      </c>
      <c r="B316" s="125"/>
      <c r="C316" s="83">
        <v>366940</v>
      </c>
    </row>
    <row r="317" spans="1:3" s="28" customFormat="1" ht="19.5" customHeight="1" thickBot="1" thickTop="1">
      <c r="A317" s="126" t="s">
        <v>151</v>
      </c>
      <c r="B317" s="127"/>
      <c r="C317" s="119">
        <f>SUM(C315:C316)</f>
        <v>547840</v>
      </c>
    </row>
    <row r="318" spans="1:3" s="28" customFormat="1" ht="19.5" customHeight="1" thickBot="1" thickTop="1">
      <c r="A318" s="147" t="s">
        <v>340</v>
      </c>
      <c r="B318" s="148"/>
      <c r="C318" s="118">
        <f>C313+C317</f>
        <v>13325193.299999999</v>
      </c>
    </row>
    <row r="319" spans="1:3" s="28" customFormat="1" ht="24" customHeight="1" thickBot="1" thickTop="1">
      <c r="A319" s="131" t="s">
        <v>341</v>
      </c>
      <c r="B319" s="132"/>
      <c r="C319" s="133"/>
    </row>
    <row r="320" spans="1:3" s="28" customFormat="1" ht="18" customHeight="1" thickTop="1">
      <c r="A320" s="178" t="s">
        <v>45</v>
      </c>
      <c r="B320" s="48" t="s">
        <v>100</v>
      </c>
      <c r="C320" s="5">
        <v>30000</v>
      </c>
    </row>
    <row r="321" spans="1:3" s="28" customFormat="1" ht="18" customHeight="1" thickBot="1">
      <c r="A321" s="179"/>
      <c r="B321" s="19" t="s">
        <v>117</v>
      </c>
      <c r="C321" s="9">
        <v>50000</v>
      </c>
    </row>
    <row r="322" spans="1:3" s="28" customFormat="1" ht="24" customHeight="1" thickBot="1" thickTop="1">
      <c r="A322" s="147" t="s">
        <v>342</v>
      </c>
      <c r="B322" s="148"/>
      <c r="C322" s="84">
        <f>SUM(C320:C321)</f>
        <v>80000</v>
      </c>
    </row>
    <row r="323" spans="1:3" s="28" customFormat="1" ht="27.75" customHeight="1" thickBot="1" thickTop="1">
      <c r="A323" s="193" t="s">
        <v>279</v>
      </c>
      <c r="B323" s="194"/>
      <c r="C323" s="104">
        <f>C309+C318+C322</f>
        <v>15591672.52</v>
      </c>
    </row>
    <row r="324" spans="1:3" s="28" customFormat="1" ht="27.75" customHeight="1" thickBot="1" thickTop="1">
      <c r="A324" s="142" t="s">
        <v>179</v>
      </c>
      <c r="B324" s="143"/>
      <c r="C324" s="144"/>
    </row>
    <row r="325" spans="1:3" s="28" customFormat="1" ht="24" customHeight="1" thickBot="1" thickTop="1">
      <c r="A325" s="131" t="s">
        <v>326</v>
      </c>
      <c r="B325" s="132"/>
      <c r="C325" s="133"/>
    </row>
    <row r="326" spans="1:3" s="28" customFormat="1" ht="19.5" customHeight="1" thickBot="1" thickTop="1">
      <c r="A326" s="134" t="s">
        <v>134</v>
      </c>
      <c r="B326" s="135"/>
      <c r="C326" s="136"/>
    </row>
    <row r="327" spans="1:3" s="28" customFormat="1" ht="18" customHeight="1" thickTop="1">
      <c r="A327" s="137" t="s">
        <v>135</v>
      </c>
      <c r="B327" s="138"/>
      <c r="C327" s="72">
        <v>55402</v>
      </c>
    </row>
    <row r="328" spans="1:3" s="28" customFormat="1" ht="18" customHeight="1">
      <c r="A328" s="157" t="s">
        <v>139</v>
      </c>
      <c r="B328" s="158"/>
      <c r="C328" s="82">
        <f>548298.49-52154+46970+20698+16401+84652</f>
        <v>664865.49</v>
      </c>
    </row>
    <row r="329" spans="1:3" s="28" customFormat="1" ht="18" customHeight="1">
      <c r="A329" s="157" t="s">
        <v>136</v>
      </c>
      <c r="B329" s="158"/>
      <c r="C329" s="6">
        <f>402468-25710</f>
        <v>376758</v>
      </c>
    </row>
    <row r="330" spans="1:3" s="28" customFormat="1" ht="18" customHeight="1">
      <c r="A330" s="157" t="s">
        <v>137</v>
      </c>
      <c r="B330" s="158"/>
      <c r="C330" s="6">
        <v>45666</v>
      </c>
    </row>
    <row r="331" spans="1:3" s="28" customFormat="1" ht="18" customHeight="1" thickBot="1">
      <c r="A331" s="170" t="s">
        <v>138</v>
      </c>
      <c r="B331" s="171"/>
      <c r="C331" s="60">
        <v>307113.26</v>
      </c>
    </row>
    <row r="332" spans="1:3" s="28" customFormat="1" ht="19.5" customHeight="1" thickBot="1" thickTop="1">
      <c r="A332" s="172" t="s">
        <v>344</v>
      </c>
      <c r="B332" s="173"/>
      <c r="C332" s="23">
        <f>SUM(C327:C331)</f>
        <v>1449804.75</v>
      </c>
    </row>
    <row r="333" spans="1:3" s="28" customFormat="1" ht="19.5" customHeight="1" thickBot="1" thickTop="1">
      <c r="A333" s="114" t="s">
        <v>327</v>
      </c>
      <c r="B333" s="112"/>
      <c r="C333" s="113"/>
    </row>
    <row r="334" spans="1:3" s="28" customFormat="1" ht="18" customHeight="1" thickTop="1">
      <c r="A334" s="137" t="s">
        <v>19</v>
      </c>
      <c r="B334" s="138"/>
      <c r="C334" s="18">
        <v>7112711.15</v>
      </c>
    </row>
    <row r="335" spans="1:3" s="28" customFormat="1" ht="18" customHeight="1">
      <c r="A335" s="157" t="s">
        <v>20</v>
      </c>
      <c r="B335" s="158"/>
      <c r="C335" s="8">
        <v>6802073.75</v>
      </c>
    </row>
    <row r="336" spans="1:3" s="28" customFormat="1" ht="18" customHeight="1">
      <c r="A336" s="168" t="s">
        <v>21</v>
      </c>
      <c r="B336" s="169"/>
      <c r="C336" s="8">
        <v>3120078.58</v>
      </c>
    </row>
    <row r="337" spans="1:3" s="28" customFormat="1" ht="18" customHeight="1" thickBot="1">
      <c r="A337" s="124" t="s">
        <v>22</v>
      </c>
      <c r="B337" s="125"/>
      <c r="C337" s="8">
        <v>13284924.08</v>
      </c>
    </row>
    <row r="338" spans="1:3" s="28" customFormat="1" ht="24" customHeight="1" thickBot="1" thickTop="1">
      <c r="A338" s="147" t="s">
        <v>328</v>
      </c>
      <c r="B338" s="148"/>
      <c r="C338" s="84">
        <f>SUM(C334:C337)</f>
        <v>30319787.560000002</v>
      </c>
    </row>
    <row r="339" spans="1:3" s="28" customFormat="1" ht="24" customHeight="1" thickBot="1" thickTop="1">
      <c r="A339" s="131" t="s">
        <v>329</v>
      </c>
      <c r="B339" s="132"/>
      <c r="C339" s="133"/>
    </row>
    <row r="340" spans="1:3" s="28" customFormat="1" ht="18" customHeight="1" thickTop="1">
      <c r="A340" s="137" t="s">
        <v>23</v>
      </c>
      <c r="B340" s="138"/>
      <c r="C340" s="18">
        <v>3653130.11</v>
      </c>
    </row>
    <row r="341" spans="1:3" s="28" customFormat="1" ht="18" customHeight="1">
      <c r="A341" s="157" t="s">
        <v>113</v>
      </c>
      <c r="B341" s="158"/>
      <c r="C341" s="8">
        <v>3246496</v>
      </c>
    </row>
    <row r="342" spans="1:3" s="28" customFormat="1" ht="18" customHeight="1">
      <c r="A342" s="157" t="s">
        <v>114</v>
      </c>
      <c r="B342" s="158"/>
      <c r="C342" s="8">
        <v>585042.4</v>
      </c>
    </row>
    <row r="343" spans="1:3" s="28" customFormat="1" ht="18" customHeight="1">
      <c r="A343" s="168" t="s">
        <v>115</v>
      </c>
      <c r="B343" s="169"/>
      <c r="C343" s="8">
        <v>5256900.49</v>
      </c>
    </row>
    <row r="344" spans="1:3" s="28" customFormat="1" ht="18" customHeight="1" thickBot="1">
      <c r="A344" s="124" t="s">
        <v>116</v>
      </c>
      <c r="B344" s="125"/>
      <c r="C344" s="8">
        <v>3218431</v>
      </c>
    </row>
    <row r="345" spans="1:3" s="28" customFormat="1" ht="24" customHeight="1" thickBot="1" thickTop="1">
      <c r="A345" s="147" t="s">
        <v>330</v>
      </c>
      <c r="B345" s="148"/>
      <c r="C345" s="84">
        <f>SUM(C340:C344)</f>
        <v>15960000</v>
      </c>
    </row>
    <row r="346" spans="1:3" s="28" customFormat="1" ht="24" customHeight="1" thickBot="1" thickTop="1">
      <c r="A346" s="131" t="s">
        <v>332</v>
      </c>
      <c r="B346" s="132"/>
      <c r="C346" s="133"/>
    </row>
    <row r="347" spans="1:3" s="28" customFormat="1" ht="18" customHeight="1" thickBot="1" thickTop="1">
      <c r="A347" s="14" t="s">
        <v>45</v>
      </c>
      <c r="B347" s="13"/>
      <c r="C347" s="15">
        <v>2241815.74</v>
      </c>
    </row>
    <row r="348" spans="1:3" s="28" customFormat="1" ht="24" customHeight="1" thickBot="1" thickTop="1">
      <c r="A348" s="147" t="s">
        <v>331</v>
      </c>
      <c r="B348" s="148"/>
      <c r="C348" s="84">
        <f>C347</f>
        <v>2241815.74</v>
      </c>
    </row>
    <row r="349" spans="1:3" s="28" customFormat="1" ht="27.75" customHeight="1" thickBot="1" thickTop="1">
      <c r="A349" s="129" t="s">
        <v>180</v>
      </c>
      <c r="B349" s="130"/>
      <c r="C349" s="89">
        <f>C338+C345+C348+C332</f>
        <v>49971408.050000004</v>
      </c>
    </row>
    <row r="350" spans="1:3" s="28" customFormat="1" ht="27.75" customHeight="1" thickBot="1" thickTop="1">
      <c r="A350" s="142" t="s">
        <v>181</v>
      </c>
      <c r="B350" s="143"/>
      <c r="C350" s="144"/>
    </row>
    <row r="351" spans="1:3" s="28" customFormat="1" ht="24" customHeight="1" thickBot="1" thickTop="1">
      <c r="A351" s="131" t="s">
        <v>182</v>
      </c>
      <c r="B351" s="132"/>
      <c r="C351" s="133"/>
    </row>
    <row r="352" spans="1:3" s="28" customFormat="1" ht="18" customHeight="1" thickBot="1" thickTop="1">
      <c r="A352" s="149" t="s">
        <v>45</v>
      </c>
      <c r="B352" s="150"/>
      <c r="C352" s="151"/>
    </row>
    <row r="353" spans="1:3" s="28" customFormat="1" ht="18" customHeight="1" thickBot="1" thickTop="1">
      <c r="A353" s="47" t="s">
        <v>45</v>
      </c>
      <c r="B353" s="35"/>
      <c r="C353" s="60">
        <v>500000</v>
      </c>
    </row>
    <row r="354" spans="1:3" s="28" customFormat="1" ht="18" customHeight="1" thickBot="1" thickTop="1">
      <c r="A354" s="145" t="s">
        <v>99</v>
      </c>
      <c r="B354" s="146"/>
      <c r="C354" s="91">
        <f>SUM(C353:C353)</f>
        <v>500000</v>
      </c>
    </row>
    <row r="355" spans="1:3" s="28" customFormat="1" ht="24" customHeight="1" thickBot="1" thickTop="1">
      <c r="A355" s="147" t="s">
        <v>183</v>
      </c>
      <c r="B355" s="148"/>
      <c r="C355" s="84">
        <f>C354</f>
        <v>500000</v>
      </c>
    </row>
    <row r="356" spans="1:3" s="28" customFormat="1" ht="24" customHeight="1" thickBot="1" thickTop="1">
      <c r="A356" s="131" t="s">
        <v>184</v>
      </c>
      <c r="B356" s="132"/>
      <c r="C356" s="133"/>
    </row>
    <row r="357" spans="1:3" s="28" customFormat="1" ht="18" customHeight="1" thickBot="1" thickTop="1">
      <c r="A357" s="149" t="s">
        <v>36</v>
      </c>
      <c r="B357" s="150"/>
      <c r="C357" s="151"/>
    </row>
    <row r="358" spans="1:3" s="28" customFormat="1" ht="18" customHeight="1" thickTop="1">
      <c r="A358" s="152" t="s">
        <v>9</v>
      </c>
      <c r="B358" s="32" t="s">
        <v>81</v>
      </c>
      <c r="C358" s="33">
        <v>19999.3</v>
      </c>
    </row>
    <row r="359" spans="1:3" s="28" customFormat="1" ht="18" customHeight="1" thickBot="1">
      <c r="A359" s="154"/>
      <c r="B359" s="32" t="s">
        <v>85</v>
      </c>
      <c r="C359" s="33">
        <v>75000</v>
      </c>
    </row>
    <row r="360" spans="1:3" s="28" customFormat="1" ht="18" customHeight="1" thickBot="1" thickTop="1">
      <c r="A360" s="145" t="s">
        <v>7</v>
      </c>
      <c r="B360" s="146"/>
      <c r="C360" s="23">
        <f>SUM(C358:C359)</f>
        <v>94999.3</v>
      </c>
    </row>
    <row r="361" spans="1:3" s="28" customFormat="1" ht="18" customHeight="1" thickBot="1" thickTop="1">
      <c r="A361" s="128" t="s">
        <v>34</v>
      </c>
      <c r="B361" s="140"/>
      <c r="C361" s="141"/>
    </row>
    <row r="362" spans="1:3" s="28" customFormat="1" ht="18" customHeight="1" thickBot="1" thickTop="1">
      <c r="A362" s="40" t="s">
        <v>80</v>
      </c>
      <c r="B362" s="48" t="s">
        <v>15</v>
      </c>
      <c r="C362" s="64">
        <v>20000</v>
      </c>
    </row>
    <row r="363" spans="1:3" s="28" customFormat="1" ht="18" customHeight="1" thickBot="1" thickTop="1">
      <c r="A363" s="145" t="s">
        <v>0</v>
      </c>
      <c r="B363" s="146"/>
      <c r="C363" s="91">
        <f>SUM(C362:C362)</f>
        <v>20000</v>
      </c>
    </row>
    <row r="364" spans="1:3" s="28" customFormat="1" ht="18" customHeight="1" thickBot="1" thickTop="1">
      <c r="A364" s="107" t="s">
        <v>38</v>
      </c>
      <c r="B364" s="109"/>
      <c r="C364" s="23"/>
    </row>
    <row r="365" spans="1:3" s="28" customFormat="1" ht="18" customHeight="1" thickBot="1" thickTop="1">
      <c r="A365" s="107"/>
      <c r="B365" s="110" t="s">
        <v>102</v>
      </c>
      <c r="C365" s="23">
        <v>20000</v>
      </c>
    </row>
    <row r="366" spans="1:3" s="28" customFormat="1" ht="18" customHeight="1" thickBot="1" thickTop="1">
      <c r="A366" s="149" t="s">
        <v>45</v>
      </c>
      <c r="B366" s="150"/>
      <c r="C366" s="151"/>
    </row>
    <row r="367" spans="1:3" s="28" customFormat="1" ht="18" customHeight="1" thickBot="1" thickTop="1">
      <c r="A367" s="50" t="s">
        <v>45</v>
      </c>
      <c r="B367" s="35" t="s">
        <v>101</v>
      </c>
      <c r="C367" s="60">
        <v>35000</v>
      </c>
    </row>
    <row r="368" spans="1:3" s="28" customFormat="1" ht="18" customHeight="1" thickBot="1" thickTop="1">
      <c r="A368" s="145" t="s">
        <v>99</v>
      </c>
      <c r="B368" s="146"/>
      <c r="C368" s="91">
        <f>SUM(C367:C367)</f>
        <v>35000</v>
      </c>
    </row>
    <row r="369" spans="1:3" s="28" customFormat="1" ht="24" customHeight="1" thickBot="1" thickTop="1">
      <c r="A369" s="147" t="s">
        <v>185</v>
      </c>
      <c r="B369" s="148"/>
      <c r="C369" s="84">
        <f>C360+C363+C368+C365</f>
        <v>169999.3</v>
      </c>
    </row>
    <row r="370" spans="1:3" s="28" customFormat="1" ht="24" customHeight="1" thickBot="1" thickTop="1">
      <c r="A370" s="131" t="s">
        <v>186</v>
      </c>
      <c r="B370" s="132"/>
      <c r="C370" s="133"/>
    </row>
    <row r="371" spans="1:3" s="28" customFormat="1" ht="18" customHeight="1" thickBot="1" thickTop="1">
      <c r="A371" s="149" t="s">
        <v>36</v>
      </c>
      <c r="B371" s="150"/>
      <c r="C371" s="151"/>
    </row>
    <row r="372" spans="1:3" s="28" customFormat="1" ht="18" customHeight="1" thickTop="1">
      <c r="A372" s="31" t="s">
        <v>41</v>
      </c>
      <c r="B372" s="32" t="s">
        <v>321</v>
      </c>
      <c r="C372" s="33">
        <v>259746.89</v>
      </c>
    </row>
    <row r="373" spans="1:3" s="28" customFormat="1" ht="18" customHeight="1">
      <c r="A373" s="31" t="s">
        <v>2</v>
      </c>
      <c r="B373" s="32" t="s">
        <v>86</v>
      </c>
      <c r="C373" s="33">
        <v>125000</v>
      </c>
    </row>
    <row r="374" spans="1:3" s="28" customFormat="1" ht="18" customHeight="1" thickBot="1">
      <c r="A374" s="50" t="s">
        <v>9</v>
      </c>
      <c r="B374" s="32" t="s">
        <v>322</v>
      </c>
      <c r="C374" s="33">
        <v>77677.01</v>
      </c>
    </row>
    <row r="375" spans="1:3" s="28" customFormat="1" ht="18" customHeight="1" thickBot="1" thickTop="1">
      <c r="A375" s="145" t="s">
        <v>7</v>
      </c>
      <c r="B375" s="146"/>
      <c r="C375" s="23">
        <f>SUM(C372:C374)</f>
        <v>462423.9</v>
      </c>
    </row>
    <row r="376" spans="1:3" s="28" customFormat="1" ht="18" customHeight="1" thickBot="1" thickTop="1">
      <c r="A376" s="128" t="s">
        <v>37</v>
      </c>
      <c r="B376" s="140"/>
      <c r="C376" s="141"/>
    </row>
    <row r="377" spans="1:3" s="28" customFormat="1" ht="18" customHeight="1" thickBot="1" thickTop="1">
      <c r="A377" s="56" t="s">
        <v>40</v>
      </c>
      <c r="B377" s="46" t="s">
        <v>323</v>
      </c>
      <c r="C377" s="39">
        <v>137559.21</v>
      </c>
    </row>
    <row r="378" spans="1:3" s="28" customFormat="1" ht="18" customHeight="1" thickBot="1" thickTop="1">
      <c r="A378" s="145" t="s">
        <v>8</v>
      </c>
      <c r="B378" s="146"/>
      <c r="C378" s="11">
        <f>SUM(C377:C377)</f>
        <v>137559.21</v>
      </c>
    </row>
    <row r="379" spans="1:3" s="28" customFormat="1" ht="18" customHeight="1" thickBot="1" thickTop="1">
      <c r="A379" s="128" t="s">
        <v>35</v>
      </c>
      <c r="B379" s="140"/>
      <c r="C379" s="141"/>
    </row>
    <row r="380" spans="1:3" s="28" customFormat="1" ht="18" customHeight="1" thickBot="1" thickTop="1">
      <c r="A380" s="37" t="s">
        <v>28</v>
      </c>
      <c r="B380" s="38" t="s">
        <v>283</v>
      </c>
      <c r="C380" s="39">
        <v>100000</v>
      </c>
    </row>
    <row r="381" spans="1:3" s="28" customFormat="1" ht="18" customHeight="1" thickBot="1" thickTop="1">
      <c r="A381" s="166" t="s">
        <v>25</v>
      </c>
      <c r="B381" s="167"/>
      <c r="C381" s="11">
        <f>SUM(C380)</f>
        <v>100000</v>
      </c>
    </row>
    <row r="382" spans="1:3" s="28" customFormat="1" ht="18" customHeight="1" thickBot="1" thickTop="1">
      <c r="A382" s="128" t="s">
        <v>38</v>
      </c>
      <c r="B382" s="140"/>
      <c r="C382" s="141"/>
    </row>
    <row r="383" spans="1:3" s="28" customFormat="1" ht="18" customHeight="1" thickTop="1">
      <c r="A383" s="40" t="s">
        <v>27</v>
      </c>
      <c r="B383" s="48" t="s">
        <v>324</v>
      </c>
      <c r="C383" s="42">
        <v>400000</v>
      </c>
    </row>
    <row r="384" spans="1:3" s="28" customFormat="1" ht="18" customHeight="1" thickBot="1">
      <c r="A384" s="37" t="s">
        <v>3</v>
      </c>
      <c r="B384" s="38" t="s">
        <v>84</v>
      </c>
      <c r="C384" s="39">
        <v>100000</v>
      </c>
    </row>
    <row r="385" spans="1:3" s="28" customFormat="1" ht="18" customHeight="1" thickBot="1" thickTop="1">
      <c r="A385" s="145" t="s">
        <v>26</v>
      </c>
      <c r="B385" s="146"/>
      <c r="C385" s="11">
        <f>SUM(C383:C384)</f>
        <v>500000</v>
      </c>
    </row>
    <row r="386" spans="1:3" s="28" customFormat="1" ht="24" customHeight="1" thickBot="1" thickTop="1">
      <c r="A386" s="147" t="s">
        <v>187</v>
      </c>
      <c r="B386" s="148"/>
      <c r="C386" s="84">
        <f>C375+C378+C381+C385</f>
        <v>1199983.1099999999</v>
      </c>
    </row>
    <row r="387" spans="1:3" s="28" customFormat="1" ht="27.75" customHeight="1" thickBot="1" thickTop="1">
      <c r="A387" s="129" t="s">
        <v>188</v>
      </c>
      <c r="B387" s="130"/>
      <c r="C387" s="89">
        <f>C355+C369+C386</f>
        <v>1869982.41</v>
      </c>
    </row>
    <row r="388" spans="1:3" s="28" customFormat="1" ht="27.75" customHeight="1" thickBot="1" thickTop="1">
      <c r="A388" s="142" t="s">
        <v>287</v>
      </c>
      <c r="B388" s="143"/>
      <c r="C388" s="144"/>
    </row>
    <row r="389" spans="1:3" s="28" customFormat="1" ht="18" customHeight="1" thickBot="1" thickTop="1">
      <c r="A389" s="149" t="s">
        <v>36</v>
      </c>
      <c r="B389" s="150"/>
      <c r="C389" s="151"/>
    </row>
    <row r="390" spans="1:3" s="28" customFormat="1" ht="18" customHeight="1" thickTop="1">
      <c r="A390" s="155" t="s">
        <v>9</v>
      </c>
      <c r="B390" s="106" t="s">
        <v>316</v>
      </c>
      <c r="C390" s="33">
        <v>470000</v>
      </c>
    </row>
    <row r="391" spans="1:3" s="28" customFormat="1" ht="18" customHeight="1">
      <c r="A391" s="153"/>
      <c r="B391" s="35" t="s">
        <v>317</v>
      </c>
      <c r="C391" s="36">
        <v>63000</v>
      </c>
    </row>
    <row r="392" spans="1:3" s="28" customFormat="1" ht="18" customHeight="1">
      <c r="A392" s="153"/>
      <c r="B392" s="32" t="s">
        <v>175</v>
      </c>
      <c r="C392" s="33">
        <v>112728</v>
      </c>
    </row>
    <row r="393" spans="1:3" s="28" customFormat="1" ht="18" customHeight="1" thickBot="1">
      <c r="A393" s="153"/>
      <c r="B393" s="43" t="s">
        <v>61</v>
      </c>
      <c r="C393" s="6">
        <v>400000</v>
      </c>
    </row>
    <row r="394" spans="1:3" s="28" customFormat="1" ht="18" customHeight="1" thickBot="1" thickTop="1">
      <c r="A394" s="145" t="s">
        <v>7</v>
      </c>
      <c r="B394" s="146"/>
      <c r="C394" s="23">
        <f>SUM(C390:C393)</f>
        <v>1045728</v>
      </c>
    </row>
    <row r="395" spans="1:3" s="28" customFormat="1" ht="18" customHeight="1" thickBot="1" thickTop="1">
      <c r="A395" s="128" t="s">
        <v>37</v>
      </c>
      <c r="B395" s="140"/>
      <c r="C395" s="141"/>
    </row>
    <row r="396" spans="1:3" s="28" customFormat="1" ht="18" customHeight="1" thickTop="1">
      <c r="A396" s="155" t="s">
        <v>40</v>
      </c>
      <c r="B396" s="10" t="s">
        <v>318</v>
      </c>
      <c r="C396" s="33">
        <v>650000</v>
      </c>
    </row>
    <row r="397" spans="1:3" s="28" customFormat="1" ht="18" customHeight="1">
      <c r="A397" s="153"/>
      <c r="B397" s="32" t="s">
        <v>79</v>
      </c>
      <c r="C397" s="33">
        <v>100000</v>
      </c>
    </row>
    <row r="398" spans="1:3" s="28" customFormat="1" ht="31.5" customHeight="1">
      <c r="A398" s="153"/>
      <c r="B398" s="32" t="s">
        <v>90</v>
      </c>
      <c r="C398" s="33">
        <v>77334.4</v>
      </c>
    </row>
    <row r="399" spans="1:3" s="28" customFormat="1" ht="18" customHeight="1" thickBot="1">
      <c r="A399" s="153"/>
      <c r="B399" s="32" t="s">
        <v>98</v>
      </c>
      <c r="C399" s="33">
        <v>100000</v>
      </c>
    </row>
    <row r="400" spans="1:3" s="28" customFormat="1" ht="18" customHeight="1" thickBot="1" thickTop="1">
      <c r="A400" s="145" t="s">
        <v>8</v>
      </c>
      <c r="B400" s="146"/>
      <c r="C400" s="23">
        <f>SUM(C396:C399)</f>
        <v>927334.4</v>
      </c>
    </row>
    <row r="401" spans="1:3" s="28" customFormat="1" ht="18" customHeight="1" thickBot="1" thickTop="1">
      <c r="A401" s="128" t="s">
        <v>34</v>
      </c>
      <c r="B401" s="140"/>
      <c r="C401" s="141"/>
    </row>
    <row r="402" spans="1:3" s="28" customFormat="1" ht="18" customHeight="1" thickTop="1">
      <c r="A402" s="96" t="s">
        <v>1</v>
      </c>
      <c r="B402" s="97" t="s">
        <v>319</v>
      </c>
      <c r="C402" s="90">
        <v>487979.2</v>
      </c>
    </row>
    <row r="403" spans="1:3" s="28" customFormat="1" ht="18" customHeight="1">
      <c r="A403" s="31" t="s">
        <v>56</v>
      </c>
      <c r="B403" s="32" t="s">
        <v>58</v>
      </c>
      <c r="C403" s="6">
        <v>400000</v>
      </c>
    </row>
    <row r="404" spans="1:3" s="28" customFormat="1" ht="18" customHeight="1" thickBot="1">
      <c r="A404" s="31" t="s">
        <v>14</v>
      </c>
      <c r="B404" s="32" t="s">
        <v>295</v>
      </c>
      <c r="C404" s="33">
        <v>30596.38</v>
      </c>
    </row>
    <row r="405" spans="1:3" s="28" customFormat="1" ht="18" customHeight="1" thickBot="1" thickTop="1">
      <c r="A405" s="145" t="s">
        <v>0</v>
      </c>
      <c r="B405" s="146"/>
      <c r="C405" s="23">
        <f>SUM(C402:C404)</f>
        <v>918575.58</v>
      </c>
    </row>
    <row r="406" spans="1:3" s="28" customFormat="1" ht="18" customHeight="1" thickBot="1" thickTop="1">
      <c r="A406" s="128" t="s">
        <v>38</v>
      </c>
      <c r="B406" s="140"/>
      <c r="C406" s="141"/>
    </row>
    <row r="407" spans="1:3" s="28" customFormat="1" ht="18" customHeight="1" thickTop="1">
      <c r="A407" s="152" t="s">
        <v>3</v>
      </c>
      <c r="B407" s="32" t="s">
        <v>288</v>
      </c>
      <c r="C407" s="6">
        <v>99000</v>
      </c>
    </row>
    <row r="408" spans="1:3" s="28" customFormat="1" ht="18" customHeight="1">
      <c r="A408" s="156"/>
      <c r="B408" s="32" t="s">
        <v>320</v>
      </c>
      <c r="C408" s="6">
        <v>1000000</v>
      </c>
    </row>
    <row r="409" spans="1:3" s="28" customFormat="1" ht="18" customHeight="1">
      <c r="A409" s="31" t="s">
        <v>43</v>
      </c>
      <c r="B409" s="35" t="s">
        <v>289</v>
      </c>
      <c r="C409" s="60">
        <v>3000000</v>
      </c>
    </row>
    <row r="410" spans="1:3" s="28" customFormat="1" ht="18" customHeight="1">
      <c r="A410" s="152" t="s">
        <v>18</v>
      </c>
      <c r="B410" s="43" t="s">
        <v>290</v>
      </c>
      <c r="C410" s="68">
        <v>35000</v>
      </c>
    </row>
    <row r="411" spans="1:3" s="28" customFormat="1" ht="18" customHeight="1">
      <c r="A411" s="153"/>
      <c r="B411" s="54" t="s">
        <v>129</v>
      </c>
      <c r="C411" s="55">
        <v>225700</v>
      </c>
    </row>
    <row r="412" spans="1:3" s="28" customFormat="1" ht="18" customHeight="1" thickBot="1">
      <c r="A412" s="153"/>
      <c r="B412" s="43" t="s">
        <v>130</v>
      </c>
      <c r="C412" s="33">
        <v>140300</v>
      </c>
    </row>
    <row r="413" spans="1:3" s="28" customFormat="1" ht="18" customHeight="1" thickBot="1" thickTop="1">
      <c r="A413" s="145" t="s">
        <v>26</v>
      </c>
      <c r="B413" s="146"/>
      <c r="C413" s="23">
        <f>SUM(C407:C412)</f>
        <v>4500000</v>
      </c>
    </row>
    <row r="414" spans="1:3" s="28" customFormat="1" ht="27.75" customHeight="1" thickBot="1" thickTop="1">
      <c r="A414" s="129" t="s">
        <v>291</v>
      </c>
      <c r="B414" s="130"/>
      <c r="C414" s="89">
        <f>C394+C400+C405+C413</f>
        <v>7391637.98</v>
      </c>
    </row>
    <row r="415" spans="1:3" s="28" customFormat="1" ht="27.75" customHeight="1" thickBot="1" thickTop="1">
      <c r="A415" s="142" t="s">
        <v>292</v>
      </c>
      <c r="B415" s="143"/>
      <c r="C415" s="144"/>
    </row>
    <row r="416" spans="1:3" s="28" customFormat="1" ht="32.25" customHeight="1" thickBot="1" thickTop="1">
      <c r="A416" s="92" t="s">
        <v>45</v>
      </c>
      <c r="B416" s="3" t="s">
        <v>325</v>
      </c>
      <c r="C416" s="8">
        <v>7587531.4</v>
      </c>
    </row>
    <row r="417" spans="1:3" s="28" customFormat="1" ht="27.75" customHeight="1" thickBot="1" thickTop="1">
      <c r="A417" s="193" t="s">
        <v>192</v>
      </c>
      <c r="B417" s="194"/>
      <c r="C417" s="104">
        <f>SUM(C416:C416)</f>
        <v>7587531.4</v>
      </c>
    </row>
    <row r="418" spans="1:3" s="101" customFormat="1" ht="30" customHeight="1" thickBot="1" thickTop="1">
      <c r="A418" s="176" t="s">
        <v>11</v>
      </c>
      <c r="B418" s="177"/>
      <c r="C418" s="105">
        <f>C119+C189+C300+C323+C349+C387+C414+C417</f>
        <v>717626780.4499998</v>
      </c>
    </row>
    <row r="419" ht="13.5" thickTop="1"/>
  </sheetData>
  <mergeCells count="264">
    <mergeCell ref="A415:C415"/>
    <mergeCell ref="A417:B417"/>
    <mergeCell ref="A271:B271"/>
    <mergeCell ref="A283:C283"/>
    <mergeCell ref="A285:A286"/>
    <mergeCell ref="A299:B299"/>
    <mergeCell ref="A288:C288"/>
    <mergeCell ref="A290:B290"/>
    <mergeCell ref="A302:C302"/>
    <mergeCell ref="A2:C5"/>
    <mergeCell ref="A287:B287"/>
    <mergeCell ref="A60:B60"/>
    <mergeCell ref="A61:B61"/>
    <mergeCell ref="A62:B62"/>
    <mergeCell ref="A258:B258"/>
    <mergeCell ref="A282:C282"/>
    <mergeCell ref="A259:C259"/>
    <mergeCell ref="A261:B261"/>
    <mergeCell ref="A254:B254"/>
    <mergeCell ref="A410:A412"/>
    <mergeCell ref="A270:B270"/>
    <mergeCell ref="A256:C256"/>
    <mergeCell ref="A262:C262"/>
    <mergeCell ref="A264:B264"/>
    <mergeCell ref="A265:C265"/>
    <mergeCell ref="A266:A268"/>
    <mergeCell ref="A303:C303"/>
    <mergeCell ref="A305:B305"/>
    <mergeCell ref="A309:B309"/>
    <mergeCell ref="A323:B323"/>
    <mergeCell ref="A311:A312"/>
    <mergeCell ref="A246:C246"/>
    <mergeCell ref="A249:B249"/>
    <mergeCell ref="A250:C250"/>
    <mergeCell ref="A253:B253"/>
    <mergeCell ref="A322:B322"/>
    <mergeCell ref="A310:C310"/>
    <mergeCell ref="A313:B313"/>
    <mergeCell ref="A300:B300"/>
    <mergeCell ref="A230:C230"/>
    <mergeCell ref="A232:B232"/>
    <mergeCell ref="A8:C8"/>
    <mergeCell ref="A53:C53"/>
    <mergeCell ref="A54:B54"/>
    <mergeCell ref="A56:B56"/>
    <mergeCell ref="A64:B64"/>
    <mergeCell ref="A65:C65"/>
    <mergeCell ref="A66:C66"/>
    <mergeCell ref="A71:A72"/>
    <mergeCell ref="A7:C7"/>
    <mergeCell ref="A229:B229"/>
    <mergeCell ref="A63:B63"/>
    <mergeCell ref="A57:B57"/>
    <mergeCell ref="A58:B58"/>
    <mergeCell ref="A55:B55"/>
    <mergeCell ref="A59:B59"/>
    <mergeCell ref="A67:C67"/>
    <mergeCell ref="A69:B69"/>
    <mergeCell ref="A70:C70"/>
    <mergeCell ref="A73:A75"/>
    <mergeCell ref="A77:B77"/>
    <mergeCell ref="A111:C111"/>
    <mergeCell ref="A90:B90"/>
    <mergeCell ref="A85:A89"/>
    <mergeCell ref="A79:A84"/>
    <mergeCell ref="A78:C78"/>
    <mergeCell ref="A100:C100"/>
    <mergeCell ref="A101:C101"/>
    <mergeCell ref="A91:C91"/>
    <mergeCell ref="A99:B99"/>
    <mergeCell ref="A103:A104"/>
    <mergeCell ref="A105:B105"/>
    <mergeCell ref="A184:C184"/>
    <mergeCell ref="A121:C121"/>
    <mergeCell ref="A120:C120"/>
    <mergeCell ref="A145:A147"/>
    <mergeCell ref="A164:B164"/>
    <mergeCell ref="A165:C165"/>
    <mergeCell ref="A150:A151"/>
    <mergeCell ref="A224:C224"/>
    <mergeCell ref="A223:B223"/>
    <mergeCell ref="A215:B215"/>
    <mergeCell ref="A122:C122"/>
    <mergeCell ref="A136:B136"/>
    <mergeCell ref="A137:C137"/>
    <mergeCell ref="A123:A125"/>
    <mergeCell ref="A187:B187"/>
    <mergeCell ref="A190:C190"/>
    <mergeCell ref="A189:B189"/>
    <mergeCell ref="A219:A220"/>
    <mergeCell ref="A222:B222"/>
    <mergeCell ref="A106:C106"/>
    <mergeCell ref="A110:B110"/>
    <mergeCell ref="A107:A108"/>
    <mergeCell ref="A180:C180"/>
    <mergeCell ref="A183:B183"/>
    <mergeCell ref="A216:C216"/>
    <mergeCell ref="A217:A218"/>
    <mergeCell ref="A163:B163"/>
    <mergeCell ref="A320:A321"/>
    <mergeCell ref="A241:B241"/>
    <mergeCell ref="A242:C242"/>
    <mergeCell ref="A243:C243"/>
    <mergeCell ref="A301:C301"/>
    <mergeCell ref="A319:C319"/>
    <mergeCell ref="A233:C233"/>
    <mergeCell ref="A240:B240"/>
    <mergeCell ref="A281:B281"/>
    <mergeCell ref="A273:C273"/>
    <mergeCell ref="A274:A275"/>
    <mergeCell ref="A418:B418"/>
    <mergeCell ref="A149:C149"/>
    <mergeCell ref="A153:B153"/>
    <mergeCell ref="A154:C154"/>
    <mergeCell ref="A168:B168"/>
    <mergeCell ref="A169:B169"/>
    <mergeCell ref="A172:A174"/>
    <mergeCell ref="A175:B175"/>
    <mergeCell ref="A255:C255"/>
    <mergeCell ref="A210:A211"/>
    <mergeCell ref="A97:B97"/>
    <mergeCell ref="A114:B114"/>
    <mergeCell ref="A118:B118"/>
    <mergeCell ref="A143:A144"/>
    <mergeCell ref="A142:C142"/>
    <mergeCell ref="A139:B139"/>
    <mergeCell ref="A140:B140"/>
    <mergeCell ref="A128:B128"/>
    <mergeCell ref="A129:C129"/>
    <mergeCell ref="A98:B98"/>
    <mergeCell ref="A171:C171"/>
    <mergeCell ref="A291:C291"/>
    <mergeCell ref="A295:B295"/>
    <mergeCell ref="A296:C296"/>
    <mergeCell ref="A225:C225"/>
    <mergeCell ref="A176:C176"/>
    <mergeCell ref="A179:B179"/>
    <mergeCell ref="A188:B188"/>
    <mergeCell ref="A226:A228"/>
    <mergeCell ref="A245:B245"/>
    <mergeCell ref="A134:C134"/>
    <mergeCell ref="A158:B158"/>
    <mergeCell ref="A166:C166"/>
    <mergeCell ref="A170:C170"/>
    <mergeCell ref="A155:A156"/>
    <mergeCell ref="A148:B148"/>
    <mergeCell ref="A159:C159"/>
    <mergeCell ref="A334:B334"/>
    <mergeCell ref="A277:B277"/>
    <mergeCell ref="A278:C278"/>
    <mergeCell ref="A330:B330"/>
    <mergeCell ref="A331:B331"/>
    <mergeCell ref="A332:B332"/>
    <mergeCell ref="A308:B308"/>
    <mergeCell ref="A280:B280"/>
    <mergeCell ref="A318:B318"/>
    <mergeCell ref="A298:B298"/>
    <mergeCell ref="A335:B335"/>
    <mergeCell ref="A336:B336"/>
    <mergeCell ref="A337:B337"/>
    <mergeCell ref="A338:B338"/>
    <mergeCell ref="A339:C339"/>
    <mergeCell ref="A340:B340"/>
    <mergeCell ref="A341:B341"/>
    <mergeCell ref="A342:B342"/>
    <mergeCell ref="A343:B343"/>
    <mergeCell ref="A344:B344"/>
    <mergeCell ref="A345:B345"/>
    <mergeCell ref="A346:C346"/>
    <mergeCell ref="A348:B348"/>
    <mergeCell ref="A349:B349"/>
    <mergeCell ref="A350:C350"/>
    <mergeCell ref="A351:C351"/>
    <mergeCell ref="A352:C352"/>
    <mergeCell ref="A354:B354"/>
    <mergeCell ref="A355:B355"/>
    <mergeCell ref="A356:C356"/>
    <mergeCell ref="A357:C357"/>
    <mergeCell ref="A358:A359"/>
    <mergeCell ref="A360:B360"/>
    <mergeCell ref="A361:C361"/>
    <mergeCell ref="A363:B363"/>
    <mergeCell ref="A388:C388"/>
    <mergeCell ref="A389:C389"/>
    <mergeCell ref="A381:B381"/>
    <mergeCell ref="A382:C382"/>
    <mergeCell ref="A385:B385"/>
    <mergeCell ref="A386:B386"/>
    <mergeCell ref="A387:B387"/>
    <mergeCell ref="A376:C376"/>
    <mergeCell ref="A378:B378"/>
    <mergeCell ref="A379:C379"/>
    <mergeCell ref="A293:A294"/>
    <mergeCell ref="A370:C370"/>
    <mergeCell ref="A371:C371"/>
    <mergeCell ref="A375:B375"/>
    <mergeCell ref="A366:C366"/>
    <mergeCell ref="A368:B368"/>
    <mergeCell ref="A369:B369"/>
    <mergeCell ref="A328:B328"/>
    <mergeCell ref="A329:B329"/>
    <mergeCell ref="A406:C406"/>
    <mergeCell ref="A407:A408"/>
    <mergeCell ref="A390:A393"/>
    <mergeCell ref="A394:B394"/>
    <mergeCell ref="A395:C395"/>
    <mergeCell ref="A400:B400"/>
    <mergeCell ref="A401:C401"/>
    <mergeCell ref="A396:A399"/>
    <mergeCell ref="A405:B405"/>
    <mergeCell ref="A413:B413"/>
    <mergeCell ref="A414:B414"/>
    <mergeCell ref="A193:A195"/>
    <mergeCell ref="A196:B196"/>
    <mergeCell ref="A197:C197"/>
    <mergeCell ref="A198:A200"/>
    <mergeCell ref="A206:A207"/>
    <mergeCell ref="A208:B208"/>
    <mergeCell ref="A209:C209"/>
    <mergeCell ref="A272:C272"/>
    <mergeCell ref="A9:C9"/>
    <mergeCell ref="A10:C10"/>
    <mergeCell ref="A11:C11"/>
    <mergeCell ref="A12:A15"/>
    <mergeCell ref="A16:B16"/>
    <mergeCell ref="A17:C17"/>
    <mergeCell ref="A18:A19"/>
    <mergeCell ref="A21:B21"/>
    <mergeCell ref="A22:C22"/>
    <mergeCell ref="A23:A24"/>
    <mergeCell ref="A25:A26"/>
    <mergeCell ref="A28:B28"/>
    <mergeCell ref="A29:C29"/>
    <mergeCell ref="A30:A31"/>
    <mergeCell ref="A34:B34"/>
    <mergeCell ref="A35:C35"/>
    <mergeCell ref="A39:A40"/>
    <mergeCell ref="A42:A43"/>
    <mergeCell ref="A44:B44"/>
    <mergeCell ref="A45:B45"/>
    <mergeCell ref="A46:C46"/>
    <mergeCell ref="A47:B47"/>
    <mergeCell ref="A48:B48"/>
    <mergeCell ref="A49:B49"/>
    <mergeCell ref="A50:B50"/>
    <mergeCell ref="A51:B51"/>
    <mergeCell ref="A191:C191"/>
    <mergeCell ref="A192:C192"/>
    <mergeCell ref="A115:C115"/>
    <mergeCell ref="A117:B117"/>
    <mergeCell ref="A94:A96"/>
    <mergeCell ref="A92:A93"/>
    <mergeCell ref="A141:C141"/>
    <mergeCell ref="A133:B133"/>
    <mergeCell ref="A119:B119"/>
    <mergeCell ref="A325:C325"/>
    <mergeCell ref="A326:C326"/>
    <mergeCell ref="A327:B327"/>
    <mergeCell ref="A314:C314"/>
    <mergeCell ref="A315:B315"/>
    <mergeCell ref="A316:B316"/>
    <mergeCell ref="A317:B317"/>
    <mergeCell ref="A306:C306"/>
    <mergeCell ref="A324:C324"/>
  </mergeCells>
  <printOptions horizontalCentered="1"/>
  <pageMargins left="0.3937007874015748" right="0.3937007874015748" top="0.56" bottom="0.3937007874015748" header="0.4" footer="0.1968503937007874"/>
  <pageSetup horizontalDpi="600" verticalDpi="600" orientation="portrait" paperSize="9" scale="50" r:id="rId1"/>
  <headerFooter alignWithMargins="0">
    <oddFooter>&amp;L&amp;"Times New Roman,Podebljano"&amp;12 19.05.2008.&amp;R&amp;"Times New Roman,Podebljano"&amp;12&amp;P</oddFooter>
  </headerFooter>
  <rowBreaks count="5" manualBreakCount="5">
    <brk id="64" max="255" man="1"/>
    <brk id="136" max="255" man="1"/>
    <brk id="215" max="255" man="1"/>
    <brk id="271" max="255" man="1"/>
    <brk id="34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RH TDU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thuzak</dc:creator>
  <cp:keywords/>
  <dc:description/>
  <cp:lastModifiedBy>thuzak</cp:lastModifiedBy>
  <cp:lastPrinted>2009-05-29T13:03:34Z</cp:lastPrinted>
  <dcterms:created xsi:type="dcterms:W3CDTF">2008-05-07T14:25:35Z</dcterms:created>
  <dcterms:modified xsi:type="dcterms:W3CDTF">2009-06-09T10:08:25Z</dcterms:modified>
  <cp:category/>
  <cp:version/>
  <cp:contentType/>
  <cp:contentStatus/>
</cp:coreProperties>
</file>